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9105" tabRatio="881" firstSheet="2" activeTab="2"/>
  </bookViews>
  <sheets>
    <sheet name="Osallistujat" sheetId="1" state="hidden" r:id="rId1"/>
    <sheet name="Nimet" sheetId="2" state="hidden" r:id="rId2"/>
    <sheet name="15 A,B" sheetId="3" r:id="rId3"/>
    <sheet name="MJ-15 cup" sheetId="4" r:id="rId4"/>
    <sheet name="H A,B" sheetId="5" r:id="rId5"/>
    <sheet name="H C,D" sheetId="6" r:id="rId6"/>
    <sheet name="H E,F" sheetId="7" r:id="rId7"/>
    <sheet name="H cup" sheetId="8" r:id="rId8"/>
    <sheet name="MK A,B" sheetId="9" r:id="rId9"/>
    <sheet name="MK C,D" sheetId="10" r:id="rId10"/>
    <sheet name="MK E,F" sheetId="11" r:id="rId11"/>
    <sheet name="MK cup" sheetId="12" r:id="rId12"/>
    <sheet name="cup32" sheetId="13" state="hidden" r:id="rId13"/>
    <sheet name="cup16" sheetId="14" state="hidden" r:id="rId14"/>
    <sheet name="cup8" sheetId="15" state="hidden" r:id="rId15"/>
    <sheet name="Pool6" sheetId="16" state="hidden" r:id="rId16"/>
    <sheet name="Pool4" sheetId="17" state="hidden" r:id="rId17"/>
  </sheets>
  <definedNames>
    <definedName name="Db">'Nimet'!$A$2:$D$151</definedName>
    <definedName name="_xlnm.Print_Area" localSheetId="13">'cup16'!$D$1:$J$31</definedName>
    <definedName name="_xlnm.Print_Area" localSheetId="12">'cup32'!$D$1:$J$51</definedName>
    <definedName name="_xlnm.Print_Area" localSheetId="14">'cup8'!$D$1:$J$21</definedName>
    <definedName name="_xlnm.Print_Area" localSheetId="7">'H cup'!$D$1:$J$32</definedName>
    <definedName name="_xlnm.Print_Area" localSheetId="3">'MJ-15 cup'!$D$1:$I$16</definedName>
    <definedName name="_xlnm.Print_Area" localSheetId="11">'MK cup'!$D$1:$J$32</definedName>
    <definedName name="_xlnm.Print_Area" localSheetId="1">'Nimet'!$A$1:$D$251</definedName>
    <definedName name="_xlnm.Print_Area" localSheetId="16">'Pool4'!$C$1:$AM$25</definedName>
    <definedName name="_xlnm.Print_Area" localSheetId="15">'Pool6'!$C$1:$AM$38</definedName>
    <definedName name="_xlnm.Print_Titles" localSheetId="1">'Nimet'!$1:$1</definedName>
  </definedNames>
  <calcPr fullCalcOnLoad="1"/>
</workbook>
</file>

<file path=xl/sharedStrings.xml><?xml version="1.0" encoding="utf-8"?>
<sst xmlns="http://schemas.openxmlformats.org/spreadsheetml/2006/main" count="1424" uniqueCount="160">
  <si>
    <t>Ottelut</t>
  </si>
  <si>
    <t>Erät</t>
  </si>
  <si>
    <t>Sij.</t>
  </si>
  <si>
    <t>1. kierros</t>
  </si>
  <si>
    <t>1-5</t>
  </si>
  <si>
    <t>2-4</t>
  </si>
  <si>
    <t>3-6</t>
  </si>
  <si>
    <t>2. kierros</t>
  </si>
  <si>
    <t>1-4</t>
  </si>
  <si>
    <t>2-6</t>
  </si>
  <si>
    <t>3-5</t>
  </si>
  <si>
    <t>3. kierros</t>
  </si>
  <si>
    <t>1-3</t>
  </si>
  <si>
    <t>2-5</t>
  </si>
  <si>
    <t>4-6</t>
  </si>
  <si>
    <t>4. kierros</t>
  </si>
  <si>
    <t>1-6</t>
  </si>
  <si>
    <t>2-3</t>
  </si>
  <si>
    <t>4-5</t>
  </si>
  <si>
    <t>5. kierros</t>
  </si>
  <si>
    <t>1-2</t>
  </si>
  <si>
    <t>3-4</t>
  </si>
  <si>
    <t>5-6</t>
  </si>
  <si>
    <t>Seura</t>
  </si>
  <si>
    <t>Nimi</t>
  </si>
  <si>
    <t>Nimi, Seura</t>
  </si>
  <si>
    <t>Järj: KoKu, SeSi</t>
  </si>
  <si>
    <t>-</t>
  </si>
  <si>
    <t>Ottelujärjestys:</t>
  </si>
  <si>
    <t>Nro</t>
  </si>
  <si>
    <t>1.</t>
  </si>
  <si>
    <t>2.</t>
  </si>
  <si>
    <t>3.</t>
  </si>
  <si>
    <t>Pooli A</t>
  </si>
  <si>
    <t>ERÄT</t>
  </si>
  <si>
    <t>OTTELU</t>
  </si>
  <si>
    <t>Pohjanmaa GP 26.-27.10.2002</t>
  </si>
  <si>
    <t>SeSi</t>
  </si>
  <si>
    <t>KoKu</t>
  </si>
  <si>
    <t>Pooli B</t>
  </si>
  <si>
    <t>Pooli C</t>
  </si>
  <si>
    <t>Pooli D</t>
  </si>
  <si>
    <t>Klo 14.00</t>
  </si>
  <si>
    <t>Alén Tommy</t>
  </si>
  <si>
    <t>Kangas Martti</t>
  </si>
  <si>
    <t>Kallinki Tuomas</t>
  </si>
  <si>
    <t>Klo 10.00</t>
  </si>
  <si>
    <t>Tuomari</t>
  </si>
  <si>
    <t>Risku Jarkko</t>
  </si>
  <si>
    <t>KLO 10.00</t>
  </si>
  <si>
    <t>Järj: SeSi</t>
  </si>
  <si>
    <t>MJ-15</t>
  </si>
  <si>
    <t>MJ-15 CUP</t>
  </si>
  <si>
    <t>Pohjanmaan liiga 2014-15</t>
  </si>
  <si>
    <t>Harrastelijat</t>
  </si>
  <si>
    <t>Pooli E</t>
  </si>
  <si>
    <t>Pooli F</t>
  </si>
  <si>
    <t>Kaksinpeli</t>
  </si>
  <si>
    <t>KLO 14.00</t>
  </si>
  <si>
    <t>Anttila Kalle</t>
  </si>
  <si>
    <t>Gurut</t>
  </si>
  <si>
    <t>Kalliomäki Jukka</t>
  </si>
  <si>
    <t>Palmroth Markus</t>
  </si>
  <si>
    <t>Peltovirta Vesa</t>
  </si>
  <si>
    <t>Lehtimäki Samuli</t>
  </si>
  <si>
    <t>Isojoki</t>
  </si>
  <si>
    <t>Norrbo Peter</t>
  </si>
  <si>
    <t>Siltanen Juha</t>
  </si>
  <si>
    <t>JuVo</t>
  </si>
  <si>
    <t>Tuomela Ville</t>
  </si>
  <si>
    <t>Dahlström Jukka</t>
  </si>
  <si>
    <t>Forsman Jonathan</t>
  </si>
  <si>
    <t>Gammelgård Levi</t>
  </si>
  <si>
    <t>Ingman Mats</t>
  </si>
  <si>
    <t>Klockars Isak</t>
  </si>
  <si>
    <t>Leskinen Janne</t>
  </si>
  <si>
    <t>Rosvall Matti</t>
  </si>
  <si>
    <t>Rönn Johan</t>
  </si>
  <si>
    <t>Storbacka Victor</t>
  </si>
  <si>
    <t>Ström Börje</t>
  </si>
  <si>
    <t>Vuorenmaa Jouni</t>
  </si>
  <si>
    <t>Haavisto Kari</t>
  </si>
  <si>
    <t>Kristiinankaupunki</t>
  </si>
  <si>
    <t>Haavisto Pekka</t>
  </si>
  <si>
    <t>Kangasniemi Sami</t>
  </si>
  <si>
    <t>Haavisto Timo</t>
  </si>
  <si>
    <t>KurVi</t>
  </si>
  <si>
    <t>Lindroos Jukka</t>
  </si>
  <si>
    <t>Mäntyniemi Keijo</t>
  </si>
  <si>
    <t>Antinoja Jari</t>
  </si>
  <si>
    <t>Asunmaa Kai</t>
  </si>
  <si>
    <t>Jokiranta Kari</t>
  </si>
  <si>
    <t>Jokiranta Risto</t>
  </si>
  <si>
    <t>Koistinen Juho</t>
  </si>
  <si>
    <t>Norolampi Alexander</t>
  </si>
  <si>
    <t>Norolampi Luukas</t>
  </si>
  <si>
    <t>Rissanen Unto</t>
  </si>
  <si>
    <t>Wallius Esa</t>
  </si>
  <si>
    <t>Ylipelkonen Vesa</t>
  </si>
  <si>
    <t>B2</t>
  </si>
  <si>
    <t>A1</t>
  </si>
  <si>
    <t>A2</t>
  </si>
  <si>
    <t>B1</t>
  </si>
  <si>
    <t>C1</t>
  </si>
  <si>
    <t>D1</t>
  </si>
  <si>
    <t>E1</t>
  </si>
  <si>
    <t>F1</t>
  </si>
  <si>
    <t>C2</t>
  </si>
  <si>
    <t>F2</t>
  </si>
  <si>
    <t>E2</t>
  </si>
  <si>
    <t>D2</t>
  </si>
  <si>
    <t>Övermark Pekka</t>
  </si>
  <si>
    <t>Lindroos Sisu</t>
  </si>
  <si>
    <t>Kurvi</t>
  </si>
  <si>
    <t>Lehtimäki Samuel</t>
  </si>
  <si>
    <t>Lindroos sisu</t>
  </si>
  <si>
    <t>4.</t>
  </si>
  <si>
    <t>Kangasniemi</t>
  </si>
  <si>
    <t>4,7,10</t>
  </si>
  <si>
    <t>Klockars</t>
  </si>
  <si>
    <t>9,2,8</t>
  </si>
  <si>
    <t>Tuomela</t>
  </si>
  <si>
    <t>-8,7,8,-7,4</t>
  </si>
  <si>
    <t>Ström</t>
  </si>
  <si>
    <t>4,7,5</t>
  </si>
  <si>
    <t>Rönn</t>
  </si>
  <si>
    <t>Rissanen</t>
  </si>
  <si>
    <t>Haavisto K</t>
  </si>
  <si>
    <t>3,3,3</t>
  </si>
  <si>
    <t>7,-8,7,9</t>
  </si>
  <si>
    <t>Leskinen</t>
  </si>
  <si>
    <t>Forsman</t>
  </si>
  <si>
    <t>-6,-4,7,9,4</t>
  </si>
  <si>
    <t>Kangas</t>
  </si>
  <si>
    <t>-9,9,6,7</t>
  </si>
  <si>
    <t>-5,-7,8,6,6</t>
  </si>
  <si>
    <t>6,6,1</t>
  </si>
  <si>
    <t>6,-8,-7,7,10</t>
  </si>
  <si>
    <t>3,10,4</t>
  </si>
  <si>
    <t>7,6,7</t>
  </si>
  <si>
    <t>Antinoja</t>
  </si>
  <si>
    <t>-8,9,-5,11,6</t>
  </si>
  <si>
    <t>Rosvall</t>
  </si>
  <si>
    <t>3,5,8</t>
  </si>
  <si>
    <t>Dahlström</t>
  </si>
  <si>
    <t>9,-10,9,-6,6</t>
  </si>
  <si>
    <t>6,6,6</t>
  </si>
  <si>
    <t>Alén</t>
  </si>
  <si>
    <t>4,8,9</t>
  </si>
  <si>
    <t>Ingman</t>
  </si>
  <si>
    <t>Risku</t>
  </si>
  <si>
    <t>Kallinki</t>
  </si>
  <si>
    <t>-5,8,4,10</t>
  </si>
  <si>
    <t>Norrbo</t>
  </si>
  <si>
    <t>-8,-4,5,6,9</t>
  </si>
  <si>
    <t>3,5,6</t>
  </si>
  <si>
    <t>6,-7,7,6</t>
  </si>
  <si>
    <t>9,4,7</t>
  </si>
  <si>
    <t>5,-11,9,4</t>
  </si>
  <si>
    <t>5,8,5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</si>
</sst>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h/mm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bgColor indexed="9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1" fillId="27" borderId="0" applyNumberFormat="0" applyBorder="0" applyAlignment="0" applyProtection="0"/>
    <xf numFmtId="0" fontId="10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2" applyNumberFormat="0" applyAlignment="0" applyProtection="0"/>
    <xf numFmtId="0" fontId="34" fillId="0" borderId="3" applyNumberFormat="0" applyFill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1" borderId="2" applyNumberFormat="0" applyAlignment="0" applyProtection="0"/>
    <xf numFmtId="0" fontId="43" fillId="32" borderId="8" applyNumberFormat="0" applyAlignment="0" applyProtection="0"/>
    <xf numFmtId="0" fontId="44" fillId="29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/>
    </xf>
    <xf numFmtId="0" fontId="0" fillId="33" borderId="0" xfId="0" applyFont="1" applyFill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0" borderId="0" xfId="0" applyFont="1" applyAlignment="1">
      <alignment horizontal="right"/>
    </xf>
    <xf numFmtId="49" fontId="0" fillId="0" borderId="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0" fillId="0" borderId="0" xfId="0" applyFont="1" applyAlignment="1" quotePrefix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33" borderId="0" xfId="0" applyFont="1" applyFill="1" applyBorder="1" applyAlignment="1">
      <alignment/>
    </xf>
    <xf numFmtId="49" fontId="6" fillId="0" borderId="17" xfId="0" applyNumberFormat="1" applyFont="1" applyBorder="1" applyAlignment="1" applyProtection="1">
      <alignment horizontal="center"/>
      <protection locked="0"/>
    </xf>
    <xf numFmtId="49" fontId="6" fillId="0" borderId="0" xfId="0" applyNumberFormat="1" applyFont="1" applyBorder="1" applyAlignment="1" applyProtection="1">
      <alignment horizontal="center"/>
      <protection locked="0"/>
    </xf>
    <xf numFmtId="49" fontId="6" fillId="0" borderId="18" xfId="0" applyNumberFormat="1" applyFont="1" applyBorder="1" applyAlignment="1" applyProtection="1">
      <alignment horizontal="center"/>
      <protection locked="0"/>
    </xf>
    <xf numFmtId="49" fontId="6" fillId="0" borderId="19" xfId="0" applyNumberFormat="1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left"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49" fontId="6" fillId="0" borderId="16" xfId="0" applyNumberFormat="1" applyFont="1" applyBorder="1" applyAlignment="1" applyProtection="1">
      <alignment horizontal="center"/>
      <protection locked="0"/>
    </xf>
    <xf numFmtId="0" fontId="0" fillId="0" borderId="20" xfId="0" applyNumberFormat="1" applyFont="1" applyBorder="1" applyAlignment="1" applyProtection="1">
      <alignment horizontal="center"/>
      <protection locked="0"/>
    </xf>
    <xf numFmtId="0" fontId="0" fillId="0" borderId="10" xfId="0" applyNumberFormat="1" applyFont="1" applyBorder="1" applyAlignment="1" applyProtection="1">
      <alignment horizontal="center"/>
      <protection locked="0"/>
    </xf>
    <xf numFmtId="0" fontId="0" fillId="0" borderId="11" xfId="0" applyNumberFormat="1" applyFont="1" applyBorder="1" applyAlignment="1" applyProtection="1">
      <alignment horizontal="center"/>
      <protection locked="0"/>
    </xf>
    <xf numFmtId="0" fontId="0" fillId="0" borderId="21" xfId="0" applyNumberFormat="1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 applyProtection="1">
      <alignment horizontal="left"/>
      <protection locked="0"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3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24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0" fillId="0" borderId="14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33" borderId="14" xfId="0" applyNumberFormat="1" applyFont="1" applyFill="1" applyBorder="1" applyAlignment="1" applyProtection="1">
      <alignment/>
      <protection locked="0"/>
    </xf>
    <xf numFmtId="0" fontId="0" fillId="33" borderId="15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0" fontId="1" fillId="0" borderId="10" xfId="0" applyNumberFormat="1" applyFont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 horizontal="center"/>
      <protection locked="0"/>
    </xf>
    <xf numFmtId="0" fontId="0" fillId="0" borderId="25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16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Alignment="1" applyProtection="1">
      <alignment/>
      <protection/>
    </xf>
    <xf numFmtId="0" fontId="1" fillId="0" borderId="26" xfId="0" applyNumberFormat="1" applyFont="1" applyBorder="1" applyAlignment="1" applyProtection="1">
      <alignment/>
      <protection/>
    </xf>
    <xf numFmtId="0" fontId="1" fillId="0" borderId="16" xfId="0" applyNumberFormat="1" applyFont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0" fillId="0" borderId="26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" fillId="0" borderId="20" xfId="0" applyNumberFormat="1" applyFont="1" applyFill="1" applyBorder="1" applyAlignment="1" applyProtection="1">
      <alignment horizontal="right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left"/>
      <protection/>
    </xf>
    <xf numFmtId="0" fontId="1" fillId="0" borderId="20" xfId="0" applyNumberFormat="1" applyFont="1" applyBorder="1" applyAlignment="1" applyProtection="1">
      <alignment/>
      <protection/>
    </xf>
    <xf numFmtId="0" fontId="1" fillId="0" borderId="11" xfId="0" applyNumberFormat="1" applyFont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33" borderId="20" xfId="0" applyNumberFormat="1" applyFont="1" applyFill="1" applyBorder="1" applyAlignment="1" applyProtection="1">
      <alignment/>
      <protection locked="0"/>
    </xf>
    <xf numFmtId="0" fontId="0" fillId="33" borderId="11" xfId="0" applyNumberFormat="1" applyFont="1" applyFill="1" applyBorder="1" applyAlignment="1" applyProtection="1">
      <alignment/>
      <protection locked="0"/>
    </xf>
    <xf numFmtId="0" fontId="1" fillId="33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/>
      <protection/>
    </xf>
    <xf numFmtId="0" fontId="8" fillId="0" borderId="25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24" xfId="0" applyFont="1" applyFill="1" applyBorder="1" applyAlignment="1" applyProtection="1">
      <alignment horizontal="center"/>
      <protection/>
    </xf>
    <xf numFmtId="0" fontId="8" fillId="0" borderId="19" xfId="0" applyFont="1" applyFill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/>
      <protection/>
    </xf>
    <xf numFmtId="0" fontId="0" fillId="0" borderId="24" xfId="0" applyFont="1" applyBorder="1" applyAlignment="1" applyProtection="1">
      <alignment/>
      <protection/>
    </xf>
    <xf numFmtId="0" fontId="8" fillId="0" borderId="19" xfId="0" applyFont="1" applyBorder="1" applyAlignment="1" applyProtection="1">
      <alignment horizontal="center"/>
      <protection/>
    </xf>
    <xf numFmtId="0" fontId="1" fillId="0" borderId="19" xfId="0" applyFont="1" applyFill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3" borderId="0" xfId="0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49" fontId="0" fillId="0" borderId="17" xfId="0" applyNumberFormat="1" applyFont="1" applyBorder="1" applyAlignment="1" applyProtection="1">
      <alignment horizontal="center"/>
      <protection locked="0"/>
    </xf>
    <xf numFmtId="49" fontId="0" fillId="0" borderId="18" xfId="0" applyNumberFormat="1" applyFont="1" applyBorder="1" applyAlignment="1" applyProtection="1">
      <alignment horizontal="center"/>
      <protection locked="0"/>
    </xf>
    <xf numFmtId="49" fontId="0" fillId="0" borderId="19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16" fontId="1" fillId="33" borderId="13" xfId="0" applyNumberFormat="1" applyFont="1" applyFill="1" applyBorder="1" applyAlignment="1" applyProtection="1">
      <alignment horizontal="center"/>
      <protection locked="0"/>
    </xf>
    <xf numFmtId="0" fontId="0" fillId="0" borderId="1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4" borderId="25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0</xdr:colOff>
      <xdr:row>15</xdr:row>
      <xdr:rowOff>0</xdr:rowOff>
    </xdr:to>
    <xdr:sp>
      <xdr:nvSpPr>
        <xdr:cNvPr id="1" name="Line 9"/>
        <xdr:cNvSpPr>
          <a:spLocks/>
        </xdr:cNvSpPr>
      </xdr:nvSpPr>
      <xdr:spPr>
        <a:xfrm>
          <a:off x="0" y="1619250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15</xdr:row>
      <xdr:rowOff>0</xdr:rowOff>
    </xdr:to>
    <xdr:sp>
      <xdr:nvSpPr>
        <xdr:cNvPr id="2" name="Line 30"/>
        <xdr:cNvSpPr>
          <a:spLocks/>
        </xdr:cNvSpPr>
      </xdr:nvSpPr>
      <xdr:spPr>
        <a:xfrm>
          <a:off x="0" y="1619250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0</xdr:colOff>
      <xdr:row>13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619250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13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619250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421875" style="0" bestFit="1" customWidth="1"/>
    <col min="2" max="2" width="12.140625" style="0" bestFit="1" customWidth="1"/>
    <col min="3" max="3" width="5.00390625" style="0" bestFit="1" customWidth="1"/>
  </cols>
  <sheetData>
    <row r="1" spans="1:3" ht="12.75">
      <c r="A1" t="s">
        <v>59</v>
      </c>
      <c r="B1" t="s">
        <v>60</v>
      </c>
      <c r="C1" s="1"/>
    </row>
    <row r="2" spans="1:3" ht="12.75">
      <c r="A2" t="s">
        <v>61</v>
      </c>
      <c r="B2" t="s">
        <v>60</v>
      </c>
      <c r="C2" s="1"/>
    </row>
    <row r="3" spans="1:3" ht="12.75">
      <c r="A3" t="s">
        <v>62</v>
      </c>
      <c r="B3" t="s">
        <v>60</v>
      </c>
      <c r="C3" s="1"/>
    </row>
    <row r="4" spans="1:3" ht="12.75">
      <c r="A4" t="s">
        <v>63</v>
      </c>
      <c r="B4" t="s">
        <v>60</v>
      </c>
      <c r="C4" s="1"/>
    </row>
    <row r="5" spans="1:3" ht="12.75">
      <c r="A5" t="s">
        <v>64</v>
      </c>
      <c r="B5" t="s">
        <v>65</v>
      </c>
      <c r="C5" s="1"/>
    </row>
    <row r="6" spans="1:3" ht="12.75">
      <c r="A6" t="s">
        <v>66</v>
      </c>
      <c r="B6" t="s">
        <v>65</v>
      </c>
      <c r="C6" s="1">
        <v>1433</v>
      </c>
    </row>
    <row r="7" spans="1:3" ht="12.75">
      <c r="A7" t="s">
        <v>67</v>
      </c>
      <c r="B7" t="s">
        <v>68</v>
      </c>
      <c r="C7" s="1"/>
    </row>
    <row r="8" spans="1:3" ht="12.75">
      <c r="A8" t="s">
        <v>69</v>
      </c>
      <c r="B8" t="s">
        <v>68</v>
      </c>
      <c r="C8" s="1"/>
    </row>
    <row r="9" spans="1:3" ht="12.75">
      <c r="A9" t="s">
        <v>43</v>
      </c>
      <c r="B9" t="s">
        <v>38</v>
      </c>
      <c r="C9" s="1">
        <v>1705</v>
      </c>
    </row>
    <row r="10" spans="1:3" ht="12.75">
      <c r="A10" t="s">
        <v>70</v>
      </c>
      <c r="B10" t="s">
        <v>38</v>
      </c>
      <c r="C10" s="1">
        <v>1848</v>
      </c>
    </row>
    <row r="11" spans="1:3" ht="12.75">
      <c r="A11" t="s">
        <v>71</v>
      </c>
      <c r="B11" t="s">
        <v>38</v>
      </c>
      <c r="C11" s="1"/>
    </row>
    <row r="12" spans="1:3" ht="12.75">
      <c r="A12" t="s">
        <v>72</v>
      </c>
      <c r="B12" t="s">
        <v>38</v>
      </c>
      <c r="C12" s="1">
        <v>1118</v>
      </c>
    </row>
    <row r="13" spans="1:3" ht="12.75">
      <c r="A13" t="s">
        <v>73</v>
      </c>
      <c r="B13" t="s">
        <v>38</v>
      </c>
      <c r="C13" s="1">
        <v>1876</v>
      </c>
    </row>
    <row r="14" spans="1:3" ht="12.75">
      <c r="A14" t="s">
        <v>74</v>
      </c>
      <c r="B14" t="s">
        <v>38</v>
      </c>
      <c r="C14" s="1"/>
    </row>
    <row r="15" spans="1:3" ht="12.75">
      <c r="A15" t="s">
        <v>75</v>
      </c>
      <c r="B15" t="s">
        <v>38</v>
      </c>
      <c r="C15" s="1">
        <v>1200</v>
      </c>
    </row>
    <row r="16" spans="1:3" ht="12.75">
      <c r="A16" t="s">
        <v>48</v>
      </c>
      <c r="B16" t="s">
        <v>38</v>
      </c>
      <c r="C16" s="1">
        <v>1754</v>
      </c>
    </row>
    <row r="17" spans="1:3" ht="12.75">
      <c r="A17" t="s">
        <v>76</v>
      </c>
      <c r="B17" t="s">
        <v>38</v>
      </c>
      <c r="C17" s="1">
        <v>1525</v>
      </c>
    </row>
    <row r="18" spans="1:3" ht="12.75">
      <c r="A18" t="s">
        <v>77</v>
      </c>
      <c r="B18" t="s">
        <v>38</v>
      </c>
      <c r="C18" s="1"/>
    </row>
    <row r="19" spans="1:3" ht="12.75">
      <c r="A19" t="s">
        <v>78</v>
      </c>
      <c r="B19" t="s">
        <v>38</v>
      </c>
      <c r="C19" s="1"/>
    </row>
    <row r="20" spans="1:3" ht="12.75">
      <c r="A20" t="s">
        <v>79</v>
      </c>
      <c r="B20" t="s">
        <v>38</v>
      </c>
      <c r="C20" s="1">
        <v>1249</v>
      </c>
    </row>
    <row r="21" spans="1:3" ht="12.75">
      <c r="A21" t="s">
        <v>80</v>
      </c>
      <c r="B21" t="s">
        <v>38</v>
      </c>
      <c r="C21" s="1">
        <v>1101</v>
      </c>
    </row>
    <row r="22" spans="1:3" ht="12.75">
      <c r="A22" t="s">
        <v>81</v>
      </c>
      <c r="B22" t="s">
        <v>82</v>
      </c>
      <c r="C22" s="1"/>
    </row>
    <row r="23" spans="1:3" ht="12.75">
      <c r="A23" t="s">
        <v>83</v>
      </c>
      <c r="B23" t="s">
        <v>82</v>
      </c>
      <c r="C23" s="1"/>
    </row>
    <row r="24" spans="1:3" ht="12.75">
      <c r="A24" t="s">
        <v>84</v>
      </c>
      <c r="B24" t="s">
        <v>82</v>
      </c>
      <c r="C24" s="1"/>
    </row>
    <row r="25" spans="1:3" ht="12.75">
      <c r="A25" t="s">
        <v>85</v>
      </c>
      <c r="B25" t="s">
        <v>86</v>
      </c>
      <c r="C25" s="1">
        <v>965</v>
      </c>
    </row>
    <row r="26" spans="1:3" ht="12.75">
      <c r="A26" t="s">
        <v>87</v>
      </c>
      <c r="B26" t="s">
        <v>86</v>
      </c>
      <c r="C26" s="1">
        <v>1320</v>
      </c>
    </row>
    <row r="27" spans="1:3" ht="12.75">
      <c r="A27" t="s">
        <v>115</v>
      </c>
      <c r="C27" s="1"/>
    </row>
    <row r="28" spans="1:3" ht="12.75">
      <c r="A28" t="s">
        <v>88</v>
      </c>
      <c r="B28" t="s">
        <v>86</v>
      </c>
      <c r="C28" s="1">
        <v>1405</v>
      </c>
    </row>
    <row r="29" spans="1:3" ht="12.75">
      <c r="A29" t="s">
        <v>89</v>
      </c>
      <c r="B29" t="s">
        <v>37</v>
      </c>
      <c r="C29" s="1">
        <v>1361</v>
      </c>
    </row>
    <row r="30" spans="1:3" ht="12.75">
      <c r="A30" t="s">
        <v>90</v>
      </c>
      <c r="B30" t="s">
        <v>37</v>
      </c>
      <c r="C30" s="1"/>
    </row>
    <row r="31" spans="1:3" ht="12.75">
      <c r="A31" t="s">
        <v>91</v>
      </c>
      <c r="B31" t="s">
        <v>37</v>
      </c>
      <c r="C31" s="1"/>
    </row>
    <row r="32" spans="1:3" ht="12.75">
      <c r="A32" t="s">
        <v>92</v>
      </c>
      <c r="B32" t="s">
        <v>37</v>
      </c>
      <c r="C32" s="1"/>
    </row>
    <row r="33" spans="1:3" ht="12.75">
      <c r="A33" t="s">
        <v>45</v>
      </c>
      <c r="B33" t="s">
        <v>37</v>
      </c>
      <c r="C33" s="1">
        <v>1503</v>
      </c>
    </row>
    <row r="34" spans="1:3" ht="12.75">
      <c r="A34" t="s">
        <v>44</v>
      </c>
      <c r="B34" t="s">
        <v>37</v>
      </c>
      <c r="C34" s="1">
        <v>1166</v>
      </c>
    </row>
    <row r="35" spans="1:3" ht="12.75">
      <c r="A35" t="s">
        <v>93</v>
      </c>
      <c r="B35" t="s">
        <v>37</v>
      </c>
      <c r="C35" s="1">
        <v>1207</v>
      </c>
    </row>
    <row r="36" spans="1:3" ht="12.75">
      <c r="A36" t="s">
        <v>94</v>
      </c>
      <c r="B36" t="s">
        <v>37</v>
      </c>
      <c r="C36" s="1"/>
    </row>
    <row r="37" spans="1:3" ht="12.75">
      <c r="A37" t="s">
        <v>95</v>
      </c>
      <c r="B37" t="s">
        <v>37</v>
      </c>
      <c r="C37" s="1"/>
    </row>
    <row r="38" spans="1:3" ht="12.75">
      <c r="A38" t="s">
        <v>96</v>
      </c>
      <c r="B38" t="s">
        <v>37</v>
      </c>
      <c r="C38" s="1">
        <v>1392</v>
      </c>
    </row>
    <row r="39" spans="1:3" ht="12.75">
      <c r="A39" t="s">
        <v>97</v>
      </c>
      <c r="B39" t="s">
        <v>37</v>
      </c>
      <c r="C39" s="1"/>
    </row>
    <row r="40" spans="1:3" ht="12.75">
      <c r="A40" t="s">
        <v>98</v>
      </c>
      <c r="B40" t="s">
        <v>37</v>
      </c>
      <c r="C40" s="1">
        <v>1282</v>
      </c>
    </row>
    <row r="41" spans="1:3" ht="12.75">
      <c r="A41" s="1" t="s">
        <v>111</v>
      </c>
      <c r="B41" s="1" t="s">
        <v>37</v>
      </c>
      <c r="C41" s="1">
        <v>1450</v>
      </c>
    </row>
    <row r="42" spans="1:3" ht="12.75">
      <c r="A42" s="1"/>
      <c r="B42" s="1"/>
      <c r="C42" s="1"/>
    </row>
    <row r="43" spans="1:3" ht="12.75">
      <c r="A43" s="1"/>
      <c r="B43" s="1"/>
      <c r="C43" s="1"/>
    </row>
    <row r="44" spans="1:3" ht="12.75">
      <c r="A44" s="1"/>
      <c r="B44" s="1"/>
      <c r="C44" s="1"/>
    </row>
    <row r="45" spans="1:3" ht="12.75">
      <c r="A45" s="1"/>
      <c r="B45" s="1"/>
      <c r="C45" s="1"/>
    </row>
    <row r="46" spans="1:3" ht="12.75">
      <c r="A46" s="1"/>
      <c r="B46" s="1"/>
      <c r="C46" s="1"/>
    </row>
    <row r="47" spans="1:3" ht="12.75">
      <c r="A47" s="1"/>
      <c r="B47" s="1"/>
      <c r="C47" s="1"/>
    </row>
    <row r="48" spans="1:3" ht="12.75">
      <c r="A48" s="1"/>
      <c r="B48" s="1"/>
      <c r="C48" s="1"/>
    </row>
    <row r="49" spans="1:3" ht="12.75">
      <c r="A49" s="1"/>
      <c r="B49" s="1"/>
      <c r="C49" s="1"/>
    </row>
    <row r="50" spans="1:3" ht="12.75">
      <c r="A50" s="1"/>
      <c r="B50" s="1"/>
      <c r="C50" s="1"/>
    </row>
    <row r="51" spans="1:3" ht="12.75">
      <c r="A51" s="1"/>
      <c r="B51" s="1"/>
      <c r="C51" s="1"/>
    </row>
    <row r="52" spans="1:3" ht="12.75">
      <c r="A52" s="1"/>
      <c r="B52" s="1"/>
      <c r="C52" s="1"/>
    </row>
    <row r="53" spans="1:3" ht="12.75">
      <c r="A53" s="1"/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  <row r="60" spans="1:3" ht="12.75">
      <c r="A60" s="1"/>
      <c r="B60" s="1"/>
      <c r="C60" s="1"/>
    </row>
    <row r="61" spans="1:3" ht="12.75">
      <c r="A61" s="1"/>
      <c r="B61" s="1"/>
      <c r="C61" s="1"/>
    </row>
    <row r="62" spans="1:3" ht="12.75">
      <c r="A62" s="1"/>
      <c r="B62" s="1"/>
      <c r="C62" s="1"/>
    </row>
    <row r="63" spans="1:3" ht="12.75">
      <c r="A63" s="1"/>
      <c r="B63" s="1"/>
      <c r="C63" s="1"/>
    </row>
    <row r="64" spans="1:3" ht="12.75">
      <c r="A64" s="1"/>
      <c r="B64" s="1"/>
      <c r="C64" s="1"/>
    </row>
    <row r="65" spans="1:3" ht="12.75">
      <c r="A65" s="1"/>
      <c r="B65" s="1"/>
      <c r="C65" s="1"/>
    </row>
    <row r="66" spans="1:3" ht="12.75">
      <c r="A66" s="1"/>
      <c r="B66" s="1"/>
      <c r="C66" s="1"/>
    </row>
    <row r="67" spans="1:3" ht="12.75">
      <c r="A67" s="1"/>
      <c r="B67" s="1"/>
      <c r="C67" s="1"/>
    </row>
    <row r="68" spans="1:3" ht="12.75">
      <c r="A68" s="1"/>
      <c r="B68" s="1"/>
      <c r="C68" s="1"/>
    </row>
    <row r="69" spans="1:3" ht="12.75">
      <c r="A69" s="1"/>
      <c r="B69" s="1"/>
      <c r="C69" s="1"/>
    </row>
    <row r="70" spans="1:3" ht="12.75">
      <c r="A70" s="1"/>
      <c r="B70" s="1"/>
      <c r="C70" s="1"/>
    </row>
    <row r="71" spans="1:3" ht="12.75">
      <c r="A71" s="1"/>
      <c r="B71" s="1"/>
      <c r="C71" s="1"/>
    </row>
    <row r="72" spans="1:3" ht="12.75">
      <c r="A72" s="1"/>
      <c r="B72" s="1"/>
      <c r="C72" s="1"/>
    </row>
    <row r="73" spans="1:3" ht="12.75">
      <c r="A73" s="1"/>
      <c r="B73" s="1"/>
      <c r="C73" s="1"/>
    </row>
    <row r="74" spans="1:3" ht="12.75">
      <c r="A74" s="1"/>
      <c r="B74" s="1"/>
      <c r="C74" s="1"/>
    </row>
    <row r="75" spans="1:3" ht="12.75">
      <c r="A75" s="1"/>
      <c r="B75" s="1"/>
      <c r="C75" s="1"/>
    </row>
    <row r="76" spans="1:3" ht="12.75">
      <c r="A76" s="1"/>
      <c r="B76" s="1"/>
      <c r="C76" s="1"/>
    </row>
    <row r="77" spans="1:3" ht="12.75">
      <c r="A77" s="1"/>
      <c r="B77" s="1"/>
      <c r="C77" s="1"/>
    </row>
    <row r="78" spans="1:3" ht="12.75">
      <c r="A78" s="1"/>
      <c r="B78" s="1"/>
      <c r="C78" s="1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N44"/>
  <sheetViews>
    <sheetView zoomScale="75" zoomScaleNormal="75" zoomScalePageLayoutView="0" workbookViewId="0" topLeftCell="A1">
      <selection activeCell="AI13" sqref="AI13"/>
    </sheetView>
  </sheetViews>
  <sheetFormatPr defaultColWidth="9.140625" defaultRowHeight="14.25" customHeight="1" outlineLevelCol="1"/>
  <cols>
    <col min="1" max="1" width="5.140625" style="1" customWidth="1" outlineLevel="1"/>
    <col min="2" max="2" width="3.421875" style="1" customWidth="1"/>
    <col min="3" max="3" width="5.8515625" style="1" bestFit="1" customWidth="1"/>
    <col min="4" max="4" width="32.8515625" style="1" customWidth="1"/>
    <col min="5" max="24" width="3.00390625" style="1" customWidth="1"/>
    <col min="25" max="29" width="2.8515625" style="1" customWidth="1"/>
    <col min="30" max="34" width="3.00390625" style="1" customWidth="1"/>
    <col min="35" max="39" width="14.421875" style="1" customWidth="1"/>
    <col min="40" max="16384" width="9.140625" style="1" customWidth="1"/>
  </cols>
  <sheetData>
    <row r="1" spans="2:34" ht="20.25">
      <c r="B1" s="8" t="s">
        <v>53</v>
      </c>
      <c r="Y1" s="19" t="s">
        <v>28</v>
      </c>
      <c r="AE1" s="19"/>
      <c r="AF1" s="19"/>
      <c r="AG1" s="19"/>
      <c r="AH1" s="19"/>
    </row>
    <row r="2" spans="2:37" ht="18">
      <c r="B2" s="10" t="s">
        <v>26</v>
      </c>
      <c r="Y2" s="1" t="s">
        <v>3</v>
      </c>
      <c r="AF2" s="28" t="s">
        <v>12</v>
      </c>
      <c r="AI2" s="28" t="s">
        <v>5</v>
      </c>
      <c r="AK2" s="28"/>
    </row>
    <row r="3" spans="2:37" ht="15" customHeight="1">
      <c r="B3" s="9"/>
      <c r="Y3" s="1" t="s">
        <v>7</v>
      </c>
      <c r="AF3" s="28" t="s">
        <v>8</v>
      </c>
      <c r="AI3" s="28" t="s">
        <v>17</v>
      </c>
      <c r="AK3" s="28"/>
    </row>
    <row r="4" spans="2:37" ht="15" customHeight="1">
      <c r="B4" s="10" t="s">
        <v>57</v>
      </c>
      <c r="Y4" s="1" t="s">
        <v>11</v>
      </c>
      <c r="AF4" s="28" t="s">
        <v>20</v>
      </c>
      <c r="AI4" s="28" t="s">
        <v>21</v>
      </c>
      <c r="AK4" s="28"/>
    </row>
    <row r="5" spans="2:37" ht="15" customHeight="1">
      <c r="B5" s="10"/>
      <c r="AI5" s="28"/>
      <c r="AJ5" s="28"/>
      <c r="AK5" s="28"/>
    </row>
    <row r="6" spans="2:37" ht="15" customHeight="1">
      <c r="B6" s="10" t="s">
        <v>42</v>
      </c>
      <c r="AI6" s="28"/>
      <c r="AJ6" s="28"/>
      <c r="AK6" s="28"/>
    </row>
    <row r="7" ht="15" customHeight="1">
      <c r="B7" s="9"/>
    </row>
    <row r="8" spans="2:4" ht="14.25" customHeight="1">
      <c r="B8" s="95" t="s">
        <v>40</v>
      </c>
      <c r="C8" s="31"/>
      <c r="D8" s="31"/>
    </row>
    <row r="9" spans="2:35" ht="14.25" customHeight="1">
      <c r="B9" s="12"/>
      <c r="C9" s="13"/>
      <c r="D9" s="14"/>
      <c r="E9" s="128">
        <v>1</v>
      </c>
      <c r="F9" s="129"/>
      <c r="G9" s="129"/>
      <c r="H9" s="129"/>
      <c r="I9" s="130"/>
      <c r="J9" s="128">
        <v>2</v>
      </c>
      <c r="K9" s="129"/>
      <c r="L9" s="129"/>
      <c r="M9" s="129"/>
      <c r="N9" s="130"/>
      <c r="O9" s="128">
        <v>3</v>
      </c>
      <c r="P9" s="129"/>
      <c r="Q9" s="129"/>
      <c r="R9" s="129"/>
      <c r="S9" s="130"/>
      <c r="T9" s="128">
        <v>4</v>
      </c>
      <c r="U9" s="129"/>
      <c r="V9" s="129"/>
      <c r="W9" s="129"/>
      <c r="X9" s="130"/>
      <c r="Y9" s="128" t="s">
        <v>0</v>
      </c>
      <c r="Z9" s="129"/>
      <c r="AA9" s="129"/>
      <c r="AB9" s="129"/>
      <c r="AC9" s="130"/>
      <c r="AD9" s="128" t="s">
        <v>1</v>
      </c>
      <c r="AE9" s="129"/>
      <c r="AF9" s="129"/>
      <c r="AG9" s="129"/>
      <c r="AH9" s="130"/>
      <c r="AI9" s="29" t="s">
        <v>2</v>
      </c>
    </row>
    <row r="10" spans="1:35" ht="14.25" customHeight="1">
      <c r="A10" s="20">
        <v>16</v>
      </c>
      <c r="B10" s="30">
        <v>1</v>
      </c>
      <c r="C10" s="36"/>
      <c r="D10" s="14" t="str">
        <f>IF(A10=0,"",INDEX(Nimet!$A$2:$D$251,A10,4))</f>
        <v>Risku Jarkko, KoKu</v>
      </c>
      <c r="E10" s="125"/>
      <c r="F10" s="126"/>
      <c r="G10" s="126"/>
      <c r="H10" s="126"/>
      <c r="I10" s="127"/>
      <c r="J10" s="122" t="str">
        <f>CONCATENATE(AB22,"-",AD22)</f>
        <v>3-0</v>
      </c>
      <c r="K10" s="123"/>
      <c r="L10" s="123"/>
      <c r="M10" s="123"/>
      <c r="N10" s="124"/>
      <c r="O10" s="122" t="str">
        <f>CONCATENATE(AB16,"-",AD16)</f>
        <v>3-0</v>
      </c>
      <c r="P10" s="123"/>
      <c r="Q10" s="123"/>
      <c r="R10" s="123"/>
      <c r="S10" s="124"/>
      <c r="T10" s="122" t="str">
        <f>CONCATENATE(AB19,"-",AD19)</f>
        <v>0-0</v>
      </c>
      <c r="U10" s="123"/>
      <c r="V10" s="123"/>
      <c r="W10" s="123"/>
      <c r="X10" s="124"/>
      <c r="Y10" s="128" t="str">
        <f>CONCATENATE(AF16+AF19+AF22,"-",AH16+AH19+AH22)</f>
        <v>2-0</v>
      </c>
      <c r="Z10" s="129"/>
      <c r="AA10" s="129"/>
      <c r="AB10" s="129"/>
      <c r="AC10" s="130"/>
      <c r="AD10" s="128" t="str">
        <f>CONCATENATE(AB16+AB19+AB22,"-",AD16+AD19+AD22)</f>
        <v>6-0</v>
      </c>
      <c r="AE10" s="129"/>
      <c r="AF10" s="129"/>
      <c r="AG10" s="129"/>
      <c r="AH10" s="130"/>
      <c r="AI10" s="70" t="s">
        <v>30</v>
      </c>
    </row>
    <row r="11" spans="1:35" ht="14.25" customHeight="1">
      <c r="A11" s="20">
        <v>40</v>
      </c>
      <c r="B11" s="30">
        <v>2</v>
      </c>
      <c r="C11" s="36"/>
      <c r="D11" s="14" t="str">
        <f>IF(A11=0,"",INDEX(Nimet!$A$2:$D$251,A11,4))</f>
        <v>Övermark Pekka, SeSi</v>
      </c>
      <c r="E11" s="122" t="str">
        <f>CONCATENATE(AD22,"-",AB22)</f>
        <v>0-3</v>
      </c>
      <c r="F11" s="123"/>
      <c r="G11" s="123"/>
      <c r="H11" s="123"/>
      <c r="I11" s="124"/>
      <c r="J11" s="125"/>
      <c r="K11" s="126"/>
      <c r="L11" s="126"/>
      <c r="M11" s="126"/>
      <c r="N11" s="127"/>
      <c r="O11" s="122" t="str">
        <f>CONCATENATE(AB20,"-",AD20)</f>
        <v>1-3</v>
      </c>
      <c r="P11" s="123"/>
      <c r="Q11" s="123"/>
      <c r="R11" s="123"/>
      <c r="S11" s="124"/>
      <c r="T11" s="122" t="str">
        <f>CONCATENATE(AB17,"-",AD17)</f>
        <v>0-0</v>
      </c>
      <c r="U11" s="123"/>
      <c r="V11" s="123"/>
      <c r="W11" s="123"/>
      <c r="X11" s="124"/>
      <c r="Y11" s="128" t="str">
        <f>CONCATENATE(AF17+AF20+AH22,"-",AH17+AH20+AF22)</f>
        <v>0-2</v>
      </c>
      <c r="Z11" s="129"/>
      <c r="AA11" s="129"/>
      <c r="AB11" s="129"/>
      <c r="AC11" s="130"/>
      <c r="AD11" s="128" t="str">
        <f>CONCATENATE(AB17+AB20+AD22,"-",AD17+AD20+AB22)</f>
        <v>1-6</v>
      </c>
      <c r="AE11" s="129"/>
      <c r="AF11" s="129"/>
      <c r="AG11" s="129"/>
      <c r="AH11" s="130"/>
      <c r="AI11" s="70" t="s">
        <v>32</v>
      </c>
    </row>
    <row r="12" spans="1:35" ht="14.25" customHeight="1">
      <c r="A12" s="20">
        <v>18</v>
      </c>
      <c r="B12" s="30">
        <v>3</v>
      </c>
      <c r="C12" s="36"/>
      <c r="D12" s="14" t="str">
        <f>IF(A12=0,"",INDEX(Nimet!$A$2:$D$251,A12,4))</f>
        <v>Rönn Johan, KoKu</v>
      </c>
      <c r="E12" s="122" t="str">
        <f>CONCATENATE(AD16,"-",AB16)</f>
        <v>0-3</v>
      </c>
      <c r="F12" s="123"/>
      <c r="G12" s="123"/>
      <c r="H12" s="123"/>
      <c r="I12" s="124"/>
      <c r="J12" s="122" t="str">
        <f>CONCATENATE(AD20,"-",AB20)</f>
        <v>3-1</v>
      </c>
      <c r="K12" s="123"/>
      <c r="L12" s="123"/>
      <c r="M12" s="123"/>
      <c r="N12" s="124"/>
      <c r="O12" s="125"/>
      <c r="P12" s="126"/>
      <c r="Q12" s="126"/>
      <c r="R12" s="126"/>
      <c r="S12" s="127"/>
      <c r="T12" s="122" t="str">
        <f>CONCATENATE(AB23,"-",AD23)</f>
        <v>0-0</v>
      </c>
      <c r="U12" s="123"/>
      <c r="V12" s="123"/>
      <c r="W12" s="123"/>
      <c r="X12" s="124"/>
      <c r="Y12" s="128" t="str">
        <f>CONCATENATE(AH16+AH20+AF23,"-",AF16+AF20+AH23)</f>
        <v>1-1</v>
      </c>
      <c r="Z12" s="129"/>
      <c r="AA12" s="129"/>
      <c r="AB12" s="129"/>
      <c r="AC12" s="130"/>
      <c r="AD12" s="128" t="str">
        <f>CONCATENATE(AD16+AD20+AB23,"-",AB16+AB20+AD23)</f>
        <v>3-4</v>
      </c>
      <c r="AE12" s="129"/>
      <c r="AF12" s="129"/>
      <c r="AG12" s="129"/>
      <c r="AH12" s="130"/>
      <c r="AI12" s="70">
        <v>2</v>
      </c>
    </row>
    <row r="13" spans="1:35" ht="14.25" customHeight="1">
      <c r="A13" s="20"/>
      <c r="B13" s="30">
        <v>4</v>
      </c>
      <c r="C13" s="36"/>
      <c r="D13" s="14">
        <f>IF(A13=0,"",INDEX(Nimet!$A$2:$D$251,A13,4))</f>
      </c>
      <c r="E13" s="122" t="str">
        <f>CONCATENATE(AD19,"-",AB19)</f>
        <v>0-0</v>
      </c>
      <c r="F13" s="123"/>
      <c r="G13" s="123"/>
      <c r="H13" s="123"/>
      <c r="I13" s="124"/>
      <c r="J13" s="122" t="str">
        <f>CONCATENATE(AD17,"-",AB17)</f>
        <v>0-0</v>
      </c>
      <c r="K13" s="123"/>
      <c r="L13" s="123"/>
      <c r="M13" s="123"/>
      <c r="N13" s="124"/>
      <c r="O13" s="122" t="str">
        <f>CONCATENATE(AD23,"-",AB23)</f>
        <v>0-0</v>
      </c>
      <c r="P13" s="123"/>
      <c r="Q13" s="123"/>
      <c r="R13" s="123"/>
      <c r="S13" s="124"/>
      <c r="T13" s="125"/>
      <c r="U13" s="126"/>
      <c r="V13" s="126"/>
      <c r="W13" s="126"/>
      <c r="X13" s="127"/>
      <c r="Y13" s="128" t="str">
        <f>CONCATENATE(AH17+AH19+AH23,"-",AF17+AF19+AF23)</f>
        <v>0-0</v>
      </c>
      <c r="Z13" s="129"/>
      <c r="AA13" s="129"/>
      <c r="AB13" s="129"/>
      <c r="AC13" s="130"/>
      <c r="AD13" s="128" t="str">
        <f>CONCATENATE(AD17+AD19+AD23,"-",AB17+AB19+AB23)</f>
        <v>0-0</v>
      </c>
      <c r="AE13" s="129"/>
      <c r="AF13" s="129"/>
      <c r="AG13" s="129"/>
      <c r="AH13" s="130"/>
      <c r="AI13" s="70"/>
    </row>
    <row r="14" spans="1:38" ht="14.25" customHeight="1">
      <c r="A14" s="16"/>
      <c r="B14" s="3"/>
      <c r="C14" s="3"/>
      <c r="D14" s="3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17"/>
      <c r="AJ14" s="6"/>
      <c r="AK14" s="6"/>
      <c r="AL14" s="6"/>
    </row>
    <row r="15" spans="2:37" ht="14.25" customHeight="1">
      <c r="B15" s="19" t="s">
        <v>28</v>
      </c>
      <c r="G15" s="60"/>
      <c r="H15" s="61">
        <v>1</v>
      </c>
      <c r="I15" s="62"/>
      <c r="J15" s="52"/>
      <c r="K15" s="55"/>
      <c r="L15" s="54">
        <v>2</v>
      </c>
      <c r="M15" s="56"/>
      <c r="N15" s="52"/>
      <c r="O15" s="55"/>
      <c r="P15" s="54">
        <v>3</v>
      </c>
      <c r="Q15" s="57"/>
      <c r="S15" s="58"/>
      <c r="T15" s="59">
        <v>4</v>
      </c>
      <c r="U15" s="57"/>
      <c r="W15" s="58"/>
      <c r="X15" s="59">
        <v>5</v>
      </c>
      <c r="Y15" s="57"/>
      <c r="Z15" s="3"/>
      <c r="AA15" s="3"/>
      <c r="AB15" s="58"/>
      <c r="AC15" s="53" t="s">
        <v>34</v>
      </c>
      <c r="AD15" s="57"/>
      <c r="AE15" s="52"/>
      <c r="AF15" s="55"/>
      <c r="AG15" s="63" t="s">
        <v>35</v>
      </c>
      <c r="AH15" s="64"/>
      <c r="AI15" s="11" t="s">
        <v>47</v>
      </c>
      <c r="AK15" s="11"/>
    </row>
    <row r="16" spans="1:40" ht="14.25" customHeight="1">
      <c r="A16" s="15" t="s">
        <v>12</v>
      </c>
      <c r="B16" s="1" t="str">
        <f>CONCATENATE(D10,"  -  ",D12)</f>
        <v>Risku Jarkko, KoKu  -  Rönn Johan, KoKu</v>
      </c>
      <c r="G16" s="65">
        <v>11</v>
      </c>
      <c r="H16" s="71" t="s">
        <v>27</v>
      </c>
      <c r="I16" s="66">
        <v>1</v>
      </c>
      <c r="J16" s="72"/>
      <c r="K16" s="65">
        <v>11</v>
      </c>
      <c r="L16" s="71" t="s">
        <v>27</v>
      </c>
      <c r="M16" s="66">
        <v>6</v>
      </c>
      <c r="N16" s="72"/>
      <c r="O16" s="65">
        <v>11</v>
      </c>
      <c r="P16" s="71" t="s">
        <v>27</v>
      </c>
      <c r="Q16" s="66">
        <v>4</v>
      </c>
      <c r="R16" s="73"/>
      <c r="S16" s="65"/>
      <c r="T16" s="71" t="s">
        <v>27</v>
      </c>
      <c r="U16" s="66"/>
      <c r="V16" s="73"/>
      <c r="W16" s="65"/>
      <c r="X16" s="71" t="s">
        <v>27</v>
      </c>
      <c r="Y16" s="66"/>
      <c r="Z16" s="72"/>
      <c r="AA16" s="72"/>
      <c r="AB16" s="74">
        <f>IF($G16-$I16&gt;0,1,0)+IF($K16-$M16&gt;0,1,0)+IF($O16-$Q16&gt;0,1,0)+IF($S16-$U16&gt;0,1,0)+IF($W16-$Y16&gt;0,1,0)</f>
        <v>3</v>
      </c>
      <c r="AC16" s="75" t="s">
        <v>27</v>
      </c>
      <c r="AD16" s="76">
        <f>IF($G16-$I16&lt;0,1,0)+IF($K16-$M16&lt;0,1,0)+IF($O16-$Q16&lt;0,1,0)+IF($S16-$U16&lt;0,1,0)+IF($W16-$Y16&lt;0,1,0)</f>
        <v>0</v>
      </c>
      <c r="AE16" s="77"/>
      <c r="AF16" s="78">
        <f>IF($AB16-$AD16&gt;0,1,0)</f>
        <v>1</v>
      </c>
      <c r="AG16" s="67" t="s">
        <v>27</v>
      </c>
      <c r="AH16" s="79">
        <f>IF($AB16-$AD16&lt;0,1,0)</f>
        <v>0</v>
      </c>
      <c r="AI16" s="111">
        <v>4</v>
      </c>
      <c r="AJ16" s="80"/>
      <c r="AK16" s="80"/>
      <c r="AM16" s="7"/>
      <c r="AN16" s="18"/>
    </row>
    <row r="17" spans="1:40" ht="14.25" customHeight="1">
      <c r="A17" s="15" t="s">
        <v>5</v>
      </c>
      <c r="B17" s="1" t="str">
        <f>CONCATENATE(D11,"  -  ",D13)</f>
        <v>Övermark Pekka, SeSi  -  </v>
      </c>
      <c r="G17" s="93"/>
      <c r="H17" s="81" t="s">
        <v>27</v>
      </c>
      <c r="I17" s="94"/>
      <c r="J17" s="72"/>
      <c r="K17" s="65"/>
      <c r="L17" s="71" t="s">
        <v>27</v>
      </c>
      <c r="M17" s="66"/>
      <c r="N17" s="72"/>
      <c r="O17" s="65"/>
      <c r="P17" s="71" t="s">
        <v>27</v>
      </c>
      <c r="Q17" s="66"/>
      <c r="R17" s="73"/>
      <c r="S17" s="65"/>
      <c r="T17" s="71" t="s">
        <v>27</v>
      </c>
      <c r="U17" s="66"/>
      <c r="V17" s="73"/>
      <c r="W17" s="65"/>
      <c r="X17" s="71" t="s">
        <v>27</v>
      </c>
      <c r="Y17" s="66"/>
      <c r="Z17" s="72"/>
      <c r="AA17" s="72"/>
      <c r="AB17" s="74">
        <f>IF($G17-$I17&gt;0,1,0)+IF($K17-$M17&gt;0,1,0)+IF($O17-$Q17&gt;0,1,0)+IF($S17-$U17&gt;0,1,0)+IF($W17-$Y17&gt;0,1,0)</f>
        <v>0</v>
      </c>
      <c r="AC17" s="75" t="s">
        <v>27</v>
      </c>
      <c r="AD17" s="76">
        <f>IF($G17-$I17&lt;0,1,0)+IF($K17-$M17&lt;0,1,0)+IF($O17-$Q17&lt;0,1,0)+IF($S17-$U17&lt;0,1,0)+IF($W17-$Y17&lt;0,1,0)</f>
        <v>0</v>
      </c>
      <c r="AE17" s="77"/>
      <c r="AF17" s="78">
        <f>IF($AB17-$AD17&gt;0,1,0)</f>
        <v>0</v>
      </c>
      <c r="AG17" s="67" t="s">
        <v>27</v>
      </c>
      <c r="AH17" s="79">
        <f>IF($AB17-$AD17&lt;0,1,0)</f>
        <v>0</v>
      </c>
      <c r="AI17" s="111">
        <v>3</v>
      </c>
      <c r="AJ17" s="80"/>
      <c r="AK17" s="80"/>
      <c r="AM17" s="7"/>
      <c r="AN17" s="18"/>
    </row>
    <row r="18" spans="1:40" ht="14.25" customHeight="1">
      <c r="A18" s="15"/>
      <c r="G18" s="82"/>
      <c r="H18" s="83"/>
      <c r="I18" s="84"/>
      <c r="J18" s="72"/>
      <c r="K18" s="82"/>
      <c r="L18" s="83"/>
      <c r="M18" s="84"/>
      <c r="N18" s="72"/>
      <c r="O18" s="82"/>
      <c r="P18" s="83"/>
      <c r="Q18" s="84"/>
      <c r="R18" s="73"/>
      <c r="S18" s="82"/>
      <c r="T18" s="83"/>
      <c r="U18" s="84"/>
      <c r="V18" s="73"/>
      <c r="W18" s="82"/>
      <c r="X18" s="83"/>
      <c r="Y18" s="84"/>
      <c r="Z18" s="72"/>
      <c r="AA18" s="72"/>
      <c r="AB18" s="74"/>
      <c r="AC18" s="75"/>
      <c r="AD18" s="76"/>
      <c r="AE18" s="77"/>
      <c r="AF18" s="78"/>
      <c r="AG18" s="68"/>
      <c r="AH18" s="79"/>
      <c r="AI18" s="111"/>
      <c r="AJ18" s="80"/>
      <c r="AK18" s="80"/>
      <c r="AN18" s="18"/>
    </row>
    <row r="19" spans="1:40" ht="14.25" customHeight="1">
      <c r="A19" s="15" t="s">
        <v>8</v>
      </c>
      <c r="B19" s="1" t="str">
        <f>CONCATENATE(D10,"  -  ",D13)</f>
        <v>Risku Jarkko, KoKu  -  </v>
      </c>
      <c r="G19" s="65"/>
      <c r="H19" s="71" t="s">
        <v>27</v>
      </c>
      <c r="I19" s="66"/>
      <c r="J19" s="72"/>
      <c r="K19" s="65"/>
      <c r="L19" s="71" t="s">
        <v>27</v>
      </c>
      <c r="M19" s="66"/>
      <c r="N19" s="72"/>
      <c r="O19" s="65"/>
      <c r="P19" s="71" t="s">
        <v>27</v>
      </c>
      <c r="Q19" s="66"/>
      <c r="R19" s="73"/>
      <c r="S19" s="65"/>
      <c r="T19" s="71" t="s">
        <v>27</v>
      </c>
      <c r="U19" s="66"/>
      <c r="V19" s="73"/>
      <c r="W19" s="65"/>
      <c r="X19" s="71" t="s">
        <v>27</v>
      </c>
      <c r="Y19" s="66"/>
      <c r="Z19" s="72"/>
      <c r="AA19" s="72"/>
      <c r="AB19" s="74">
        <f>IF($G19-$I19&gt;0,1,0)+IF($K19-$M19&gt;0,1,0)+IF($O19-$Q19&gt;0,1,0)+IF($S19-$U19&gt;0,1,0)+IF($W19-$Y19&gt;0,1,0)</f>
        <v>0</v>
      </c>
      <c r="AC19" s="75" t="s">
        <v>27</v>
      </c>
      <c r="AD19" s="76">
        <f>IF($G19-$I19&lt;0,1,0)+IF($K19-$M19&lt;0,1,0)+IF($O19-$Q19&lt;0,1,0)+IF($S19-$U19&lt;0,1,0)+IF($W19-$Y19&lt;0,1,0)</f>
        <v>0</v>
      </c>
      <c r="AE19" s="77"/>
      <c r="AF19" s="78">
        <f>IF($AB19-$AD19&gt;0,1,0)</f>
        <v>0</v>
      </c>
      <c r="AG19" s="67" t="s">
        <v>27</v>
      </c>
      <c r="AH19" s="79">
        <f>IF($AB19-$AD19&lt;0,1,0)</f>
        <v>0</v>
      </c>
      <c r="AI19" s="111">
        <v>2</v>
      </c>
      <c r="AJ19" s="80"/>
      <c r="AK19" s="80"/>
      <c r="AM19" s="7"/>
      <c r="AN19" s="18"/>
    </row>
    <row r="20" spans="1:40" ht="14.25" customHeight="1">
      <c r="A20" s="15" t="s">
        <v>17</v>
      </c>
      <c r="B20" s="1" t="str">
        <f>CONCATENATE(D11,"  -  ",D12)</f>
        <v>Övermark Pekka, SeSi  -  Rönn Johan, KoKu</v>
      </c>
      <c r="G20" s="65">
        <v>6</v>
      </c>
      <c r="H20" s="71" t="s">
        <v>27</v>
      </c>
      <c r="I20" s="66">
        <v>11</v>
      </c>
      <c r="J20" s="72"/>
      <c r="K20" s="65">
        <v>12</v>
      </c>
      <c r="L20" s="71" t="s">
        <v>27</v>
      </c>
      <c r="M20" s="66">
        <v>14</v>
      </c>
      <c r="N20" s="72"/>
      <c r="O20" s="65">
        <v>11</v>
      </c>
      <c r="P20" s="71" t="s">
        <v>27</v>
      </c>
      <c r="Q20" s="66">
        <v>6</v>
      </c>
      <c r="R20" s="73"/>
      <c r="S20" s="65">
        <v>9</v>
      </c>
      <c r="T20" s="71" t="s">
        <v>27</v>
      </c>
      <c r="U20" s="66">
        <v>11</v>
      </c>
      <c r="V20" s="73"/>
      <c r="W20" s="65"/>
      <c r="X20" s="71" t="s">
        <v>27</v>
      </c>
      <c r="Y20" s="66"/>
      <c r="Z20" s="72"/>
      <c r="AA20" s="72"/>
      <c r="AB20" s="74">
        <f>IF($G20-$I20&gt;0,1,0)+IF($K20-$M20&gt;0,1,0)+IF($O20-$Q20&gt;0,1,0)+IF($S20-$U20&gt;0,1,0)+IF($W20-$Y20&gt;0,1,0)</f>
        <v>1</v>
      </c>
      <c r="AC20" s="75" t="s">
        <v>27</v>
      </c>
      <c r="AD20" s="76">
        <f>IF($G20-$I20&lt;0,1,0)+IF($K20-$M20&lt;0,1,0)+IF($O20-$Q20&lt;0,1,0)+IF($S20-$U20&lt;0,1,0)+IF($W20-$Y20&lt;0,1,0)</f>
        <v>3</v>
      </c>
      <c r="AE20" s="77"/>
      <c r="AF20" s="78">
        <f>IF($AB20-$AD20&gt;0,1,0)</f>
        <v>0</v>
      </c>
      <c r="AG20" s="67" t="s">
        <v>27</v>
      </c>
      <c r="AH20" s="79">
        <f>IF($AB20-$AD20&lt;0,1,0)</f>
        <v>1</v>
      </c>
      <c r="AI20" s="111">
        <v>1</v>
      </c>
      <c r="AJ20" s="80"/>
      <c r="AK20" s="80"/>
      <c r="AM20" s="7"/>
      <c r="AN20" s="18"/>
    </row>
    <row r="21" spans="1:40" ht="14.25" customHeight="1">
      <c r="A21" s="15"/>
      <c r="G21" s="82"/>
      <c r="H21" s="83"/>
      <c r="I21" s="84"/>
      <c r="J21" s="72"/>
      <c r="K21" s="82"/>
      <c r="L21" s="83"/>
      <c r="M21" s="84"/>
      <c r="N21" s="72"/>
      <c r="O21" s="82"/>
      <c r="P21" s="83"/>
      <c r="Q21" s="84"/>
      <c r="R21" s="73"/>
      <c r="S21" s="82"/>
      <c r="T21" s="83"/>
      <c r="U21" s="84"/>
      <c r="V21" s="73"/>
      <c r="W21" s="82"/>
      <c r="X21" s="83"/>
      <c r="Y21" s="84"/>
      <c r="Z21" s="72"/>
      <c r="AA21" s="72"/>
      <c r="AB21" s="74"/>
      <c r="AC21" s="75"/>
      <c r="AD21" s="76"/>
      <c r="AE21" s="77"/>
      <c r="AF21" s="78"/>
      <c r="AG21" s="68"/>
      <c r="AH21" s="79"/>
      <c r="AI21" s="111"/>
      <c r="AJ21" s="80"/>
      <c r="AK21" s="80"/>
      <c r="AN21" s="18"/>
    </row>
    <row r="22" spans="1:40" ht="14.25" customHeight="1">
      <c r="A22" s="15" t="s">
        <v>20</v>
      </c>
      <c r="B22" s="1" t="str">
        <f>CONCATENATE(D10,"  -  ",D11)</f>
        <v>Risku Jarkko, KoKu  -  Övermark Pekka, SeSi</v>
      </c>
      <c r="G22" s="65">
        <v>11</v>
      </c>
      <c r="H22" s="71" t="s">
        <v>27</v>
      </c>
      <c r="I22" s="66">
        <v>4</v>
      </c>
      <c r="J22" s="72"/>
      <c r="K22" s="65">
        <v>11</v>
      </c>
      <c r="L22" s="71" t="s">
        <v>27</v>
      </c>
      <c r="M22" s="66">
        <v>5</v>
      </c>
      <c r="N22" s="72"/>
      <c r="O22" s="65">
        <v>13</v>
      </c>
      <c r="P22" s="71" t="s">
        <v>27</v>
      </c>
      <c r="Q22" s="66">
        <v>11</v>
      </c>
      <c r="R22" s="73"/>
      <c r="S22" s="65"/>
      <c r="T22" s="71" t="s">
        <v>27</v>
      </c>
      <c r="U22" s="66"/>
      <c r="V22" s="73"/>
      <c r="W22" s="65"/>
      <c r="X22" s="71" t="s">
        <v>27</v>
      </c>
      <c r="Y22" s="66"/>
      <c r="Z22" s="72"/>
      <c r="AA22" s="72"/>
      <c r="AB22" s="74">
        <f>IF($G22-$I22&gt;0,1,0)+IF($K22-$M22&gt;0,1,0)+IF($O22-$Q22&gt;0,1,0)+IF($S22-$U22&gt;0,1,0)+IF($W22-$Y22&gt;0,1,0)</f>
        <v>3</v>
      </c>
      <c r="AC22" s="75" t="s">
        <v>27</v>
      </c>
      <c r="AD22" s="76">
        <f>IF($G22-$I22&lt;0,1,0)+IF($K22-$M22&lt;0,1,0)+IF($O22-$Q22&lt;0,1,0)+IF($S22-$U22&lt;0,1,0)+IF($W22-$Y22&lt;0,1,0)</f>
        <v>0</v>
      </c>
      <c r="AE22" s="77"/>
      <c r="AF22" s="78">
        <f>IF($AB22-$AD22&gt;0,1,0)</f>
        <v>1</v>
      </c>
      <c r="AG22" s="67" t="s">
        <v>27</v>
      </c>
      <c r="AH22" s="79">
        <f>IF($AB22-$AD22&lt;0,1,0)</f>
        <v>0</v>
      </c>
      <c r="AI22" s="111">
        <v>4</v>
      </c>
      <c r="AJ22" s="80"/>
      <c r="AK22" s="80"/>
      <c r="AM22" s="7"/>
      <c r="AN22" s="18"/>
    </row>
    <row r="23" spans="1:40" ht="14.25" customHeight="1">
      <c r="A23" s="15" t="s">
        <v>21</v>
      </c>
      <c r="B23" s="1" t="str">
        <f>CONCATENATE(D12,"  -  ",D13)</f>
        <v>Rönn Johan, KoKu  -  </v>
      </c>
      <c r="G23" s="65"/>
      <c r="H23" s="71" t="s">
        <v>27</v>
      </c>
      <c r="I23" s="66"/>
      <c r="J23" s="72"/>
      <c r="K23" s="65"/>
      <c r="L23" s="71" t="s">
        <v>27</v>
      </c>
      <c r="M23" s="66"/>
      <c r="N23" s="72"/>
      <c r="O23" s="65"/>
      <c r="P23" s="71" t="s">
        <v>27</v>
      </c>
      <c r="Q23" s="66"/>
      <c r="R23" s="73"/>
      <c r="S23" s="65"/>
      <c r="T23" s="71" t="s">
        <v>27</v>
      </c>
      <c r="U23" s="66"/>
      <c r="V23" s="73"/>
      <c r="W23" s="65"/>
      <c r="X23" s="71" t="s">
        <v>27</v>
      </c>
      <c r="Y23" s="66"/>
      <c r="Z23" s="72"/>
      <c r="AA23" s="72"/>
      <c r="AB23" s="85">
        <f>IF($G23-$I23&gt;0,1,0)+IF($K23-$M23&gt;0,1,0)+IF($O23-$Q23&gt;0,1,0)+IF($S23-$U23&gt;0,1,0)+IF($W23-$Y23&gt;0,1,0)</f>
        <v>0</v>
      </c>
      <c r="AC23" s="86" t="s">
        <v>27</v>
      </c>
      <c r="AD23" s="87">
        <f>IF($G23-$I23&lt;0,1,0)+IF($K23-$M23&lt;0,1,0)+IF($O23-$Q23&lt;0,1,0)+IF($S23-$U23&lt;0,1,0)+IF($W23-$Y23&lt;0,1,0)</f>
        <v>0</v>
      </c>
      <c r="AE23" s="77"/>
      <c r="AF23" s="88">
        <f>IF($AB23-$AD23&gt;0,1,0)</f>
        <v>0</v>
      </c>
      <c r="AG23" s="69" t="s">
        <v>27</v>
      </c>
      <c r="AH23" s="89">
        <f>IF($AB23-$AD23&lt;0,1,0)</f>
        <v>0</v>
      </c>
      <c r="AI23" s="111">
        <v>2</v>
      </c>
      <c r="AJ23" s="80"/>
      <c r="AK23" s="80"/>
      <c r="AM23" s="7"/>
      <c r="AN23" s="18"/>
    </row>
    <row r="24" spans="7:37" ht="14.25" customHeight="1">
      <c r="G24" s="90"/>
      <c r="H24" s="90"/>
      <c r="I24" s="90"/>
      <c r="J24" s="90"/>
      <c r="K24" s="90"/>
      <c r="L24" s="90"/>
      <c r="M24" s="90"/>
      <c r="N24" s="90"/>
      <c r="O24" s="90"/>
      <c r="P24" s="91"/>
      <c r="Q24" s="92"/>
      <c r="R24" s="92"/>
      <c r="S24" s="92"/>
      <c r="T24" s="92"/>
      <c r="U24" s="80"/>
      <c r="V24" s="80"/>
      <c r="W24" s="80"/>
      <c r="X24" s="80"/>
      <c r="Y24" s="80"/>
      <c r="Z24" s="80"/>
      <c r="AA24" s="80"/>
      <c r="AB24" s="80"/>
      <c r="AC24" s="90"/>
      <c r="AD24" s="90"/>
      <c r="AE24" s="90"/>
      <c r="AF24" s="90"/>
      <c r="AG24" s="80"/>
      <c r="AH24" s="80"/>
      <c r="AJ24" s="80"/>
      <c r="AK24" s="80"/>
    </row>
    <row r="25" spans="7:37" ht="14.25" customHeight="1"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</row>
    <row r="26" ht="15" customHeight="1">
      <c r="B26" s="9"/>
    </row>
    <row r="27" spans="2:4" ht="14.25" customHeight="1">
      <c r="B27" s="95" t="s">
        <v>41</v>
      </c>
      <c r="C27" s="31"/>
      <c r="D27" s="31"/>
    </row>
    <row r="28" spans="2:35" ht="14.25" customHeight="1">
      <c r="B28" s="12"/>
      <c r="C28" s="13"/>
      <c r="D28" s="14"/>
      <c r="E28" s="128">
        <v>1</v>
      </c>
      <c r="F28" s="129"/>
      <c r="G28" s="129"/>
      <c r="H28" s="129"/>
      <c r="I28" s="130"/>
      <c r="J28" s="128">
        <v>2</v>
      </c>
      <c r="K28" s="129"/>
      <c r="L28" s="129"/>
      <c r="M28" s="129"/>
      <c r="N28" s="130"/>
      <c r="O28" s="128">
        <v>3</v>
      </c>
      <c r="P28" s="129"/>
      <c r="Q28" s="129"/>
      <c r="R28" s="129"/>
      <c r="S28" s="130"/>
      <c r="T28" s="128">
        <v>4</v>
      </c>
      <c r="U28" s="129"/>
      <c r="V28" s="129"/>
      <c r="W28" s="129"/>
      <c r="X28" s="130"/>
      <c r="Y28" s="128" t="s">
        <v>0</v>
      </c>
      <c r="Z28" s="129"/>
      <c r="AA28" s="129"/>
      <c r="AB28" s="129"/>
      <c r="AC28" s="130"/>
      <c r="AD28" s="128" t="s">
        <v>1</v>
      </c>
      <c r="AE28" s="129"/>
      <c r="AF28" s="129"/>
      <c r="AG28" s="129"/>
      <c r="AH28" s="130"/>
      <c r="AI28" s="29" t="s">
        <v>2</v>
      </c>
    </row>
    <row r="29" spans="1:35" ht="14.25" customHeight="1">
      <c r="A29" s="20">
        <v>9</v>
      </c>
      <c r="B29" s="30">
        <v>1</v>
      </c>
      <c r="C29" s="36"/>
      <c r="D29" s="14" t="str">
        <f>IF(A29=0,"",INDEX(Nimet!$A$2:$D$251,A29,4))</f>
        <v>Alén Tommy, KoKu</v>
      </c>
      <c r="E29" s="125"/>
      <c r="F29" s="126"/>
      <c r="G29" s="126"/>
      <c r="H29" s="126"/>
      <c r="I29" s="127"/>
      <c r="J29" s="122" t="str">
        <f>CONCATENATE(AB41,"-",AD41)</f>
        <v>3-0</v>
      </c>
      <c r="K29" s="123"/>
      <c r="L29" s="123"/>
      <c r="M29" s="123"/>
      <c r="N29" s="124"/>
      <c r="O29" s="122" t="str">
        <f>CONCATENATE(AB35,"-",AD35)</f>
        <v>3-0</v>
      </c>
      <c r="P29" s="123"/>
      <c r="Q29" s="123"/>
      <c r="R29" s="123"/>
      <c r="S29" s="124"/>
      <c r="T29" s="122" t="str">
        <f>CONCATENATE(AB38,"-",AD38)</f>
        <v>0-0</v>
      </c>
      <c r="U29" s="123"/>
      <c r="V29" s="123"/>
      <c r="W29" s="123"/>
      <c r="X29" s="124"/>
      <c r="Y29" s="128" t="str">
        <f>CONCATENATE(AF35+AF38+AF41,"-",AH35+AH38+AH41)</f>
        <v>2-0</v>
      </c>
      <c r="Z29" s="129"/>
      <c r="AA29" s="129"/>
      <c r="AB29" s="129"/>
      <c r="AC29" s="130"/>
      <c r="AD29" s="128" t="str">
        <f>CONCATENATE(AB35+AB38+AB41,"-",AD35+AD38+AD41)</f>
        <v>6-0</v>
      </c>
      <c r="AE29" s="129"/>
      <c r="AF29" s="129"/>
      <c r="AG29" s="129"/>
      <c r="AH29" s="130"/>
      <c r="AI29" s="70" t="s">
        <v>30</v>
      </c>
    </row>
    <row r="30" spans="1:35" ht="14.25" customHeight="1">
      <c r="A30" s="20">
        <v>28</v>
      </c>
      <c r="B30" s="30">
        <v>2</v>
      </c>
      <c r="C30" s="36"/>
      <c r="D30" s="14" t="str">
        <f>IF(A30=0,"",INDEX(Nimet!$A$2:$D$251,A30,4))</f>
        <v>Antinoja Jari, SeSi</v>
      </c>
      <c r="E30" s="122" t="str">
        <f>CONCATENATE(AD41,"-",AB41)</f>
        <v>0-3</v>
      </c>
      <c r="F30" s="123"/>
      <c r="G30" s="123"/>
      <c r="H30" s="123"/>
      <c r="I30" s="124"/>
      <c r="J30" s="125"/>
      <c r="K30" s="126"/>
      <c r="L30" s="126"/>
      <c r="M30" s="126"/>
      <c r="N30" s="127"/>
      <c r="O30" s="122" t="str">
        <f>CONCATENATE(AB39,"-",AD39)</f>
        <v>3-0</v>
      </c>
      <c r="P30" s="123"/>
      <c r="Q30" s="123"/>
      <c r="R30" s="123"/>
      <c r="S30" s="124"/>
      <c r="T30" s="122" t="str">
        <f>CONCATENATE(AB36,"-",AD36)</f>
        <v>0-0</v>
      </c>
      <c r="U30" s="123"/>
      <c r="V30" s="123"/>
      <c r="W30" s="123"/>
      <c r="X30" s="124"/>
      <c r="Y30" s="128" t="str">
        <f>CONCATENATE(AF36+AF39+AH41,"-",AH36+AH39+AF41)</f>
        <v>1-1</v>
      </c>
      <c r="Z30" s="129"/>
      <c r="AA30" s="129"/>
      <c r="AB30" s="129"/>
      <c r="AC30" s="130"/>
      <c r="AD30" s="128" t="str">
        <f>CONCATENATE(AB36+AB39+AD41,"-",AD36+AD39+AB41)</f>
        <v>3-3</v>
      </c>
      <c r="AE30" s="129"/>
      <c r="AF30" s="129"/>
      <c r="AG30" s="129"/>
      <c r="AH30" s="130"/>
      <c r="AI30" s="70" t="s">
        <v>31</v>
      </c>
    </row>
    <row r="31" spans="1:35" ht="14.25" customHeight="1">
      <c r="A31" s="20">
        <v>37</v>
      </c>
      <c r="B31" s="30">
        <v>3</v>
      </c>
      <c r="C31" s="36"/>
      <c r="D31" s="14" t="str">
        <f>IF(A31=0,"",INDEX(Nimet!$A$2:$D$251,A31,4))</f>
        <v>Rissanen Unto, SeSi</v>
      </c>
      <c r="E31" s="122" t="str">
        <f>CONCATENATE(AD35,"-",AB35)</f>
        <v>0-3</v>
      </c>
      <c r="F31" s="123"/>
      <c r="G31" s="123"/>
      <c r="H31" s="123"/>
      <c r="I31" s="124"/>
      <c r="J31" s="122" t="str">
        <f>CONCATENATE(AD39,"-",AB39)</f>
        <v>0-3</v>
      </c>
      <c r="K31" s="123"/>
      <c r="L31" s="123"/>
      <c r="M31" s="123"/>
      <c r="N31" s="124"/>
      <c r="O31" s="125"/>
      <c r="P31" s="126"/>
      <c r="Q31" s="126"/>
      <c r="R31" s="126"/>
      <c r="S31" s="127"/>
      <c r="T31" s="122" t="str">
        <f>CONCATENATE(AB42,"-",AD42)</f>
        <v>0-0</v>
      </c>
      <c r="U31" s="123"/>
      <c r="V31" s="123"/>
      <c r="W31" s="123"/>
      <c r="X31" s="124"/>
      <c r="Y31" s="128" t="str">
        <f>CONCATENATE(AH35+AH39+AF42,"-",AF35+AF39+AH42)</f>
        <v>0-2</v>
      </c>
      <c r="Z31" s="129"/>
      <c r="AA31" s="129"/>
      <c r="AB31" s="129"/>
      <c r="AC31" s="130"/>
      <c r="AD31" s="128" t="str">
        <f>CONCATENATE(AD35+AD39+AB42,"-",AB35+AB39+AD42)</f>
        <v>0-6</v>
      </c>
      <c r="AE31" s="129"/>
      <c r="AF31" s="129"/>
      <c r="AG31" s="129"/>
      <c r="AH31" s="130"/>
      <c r="AI31" s="70" t="s">
        <v>32</v>
      </c>
    </row>
    <row r="32" spans="1:35" ht="14.25" customHeight="1">
      <c r="A32" s="20"/>
      <c r="B32" s="30">
        <v>4</v>
      </c>
      <c r="C32" s="36"/>
      <c r="D32" s="14">
        <f>IF(A32=0,"",INDEX(Nimet!$A$2:$D$251,A32,4))</f>
      </c>
      <c r="E32" s="122" t="str">
        <f>CONCATENATE(AD38,"-",AB38)</f>
        <v>0-0</v>
      </c>
      <c r="F32" s="123"/>
      <c r="G32" s="123"/>
      <c r="H32" s="123"/>
      <c r="I32" s="124"/>
      <c r="J32" s="122" t="str">
        <f>CONCATENATE(AD36,"-",AB36)</f>
        <v>0-0</v>
      </c>
      <c r="K32" s="123"/>
      <c r="L32" s="123"/>
      <c r="M32" s="123"/>
      <c r="N32" s="124"/>
      <c r="O32" s="122" t="str">
        <f>CONCATENATE(AD42,"-",AB42)</f>
        <v>0-0</v>
      </c>
      <c r="P32" s="123"/>
      <c r="Q32" s="123"/>
      <c r="R32" s="123"/>
      <c r="S32" s="124"/>
      <c r="T32" s="125"/>
      <c r="U32" s="126"/>
      <c r="V32" s="126"/>
      <c r="W32" s="126"/>
      <c r="X32" s="127"/>
      <c r="Y32" s="128" t="str">
        <f>CONCATENATE(AH36+AH38+AH42,"-",AF36+AF38+AF42)</f>
        <v>0-0</v>
      </c>
      <c r="Z32" s="129"/>
      <c r="AA32" s="129"/>
      <c r="AB32" s="129"/>
      <c r="AC32" s="130"/>
      <c r="AD32" s="128" t="str">
        <f>CONCATENATE(AD36+AD38+AD42,"-",AB36+AB38+AB42)</f>
        <v>0-0</v>
      </c>
      <c r="AE32" s="129"/>
      <c r="AF32" s="129"/>
      <c r="AG32" s="129"/>
      <c r="AH32" s="130"/>
      <c r="AI32" s="70"/>
    </row>
    <row r="33" spans="1:38" ht="14.25" customHeight="1">
      <c r="A33" s="16"/>
      <c r="B33" s="3"/>
      <c r="C33" s="3"/>
      <c r="D33" s="3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17"/>
      <c r="AJ33" s="6"/>
      <c r="AK33" s="6"/>
      <c r="AL33" s="6"/>
    </row>
    <row r="34" spans="2:37" ht="14.25" customHeight="1">
      <c r="B34" s="19" t="s">
        <v>28</v>
      </c>
      <c r="G34" s="60"/>
      <c r="H34" s="61">
        <v>1</v>
      </c>
      <c r="I34" s="62"/>
      <c r="J34" s="52"/>
      <c r="K34" s="55"/>
      <c r="L34" s="54">
        <v>2</v>
      </c>
      <c r="M34" s="56"/>
      <c r="N34" s="52"/>
      <c r="O34" s="55"/>
      <c r="P34" s="54">
        <v>3</v>
      </c>
      <c r="Q34" s="57"/>
      <c r="S34" s="58"/>
      <c r="T34" s="59">
        <v>4</v>
      </c>
      <c r="U34" s="57"/>
      <c r="W34" s="58"/>
      <c r="X34" s="59">
        <v>5</v>
      </c>
      <c r="Y34" s="57"/>
      <c r="Z34" s="3"/>
      <c r="AA34" s="3"/>
      <c r="AB34" s="58"/>
      <c r="AC34" s="53" t="s">
        <v>34</v>
      </c>
      <c r="AD34" s="57"/>
      <c r="AE34" s="52"/>
      <c r="AF34" s="55"/>
      <c r="AG34" s="63" t="s">
        <v>35</v>
      </c>
      <c r="AH34" s="64"/>
      <c r="AI34" s="11" t="s">
        <v>47</v>
      </c>
      <c r="AK34" s="11"/>
    </row>
    <row r="35" spans="1:40" ht="14.25" customHeight="1">
      <c r="A35" s="15" t="s">
        <v>12</v>
      </c>
      <c r="B35" s="1" t="str">
        <f>CONCATENATE(D29,"  -  ",D31)</f>
        <v>Alén Tommy, KoKu  -  Rissanen Unto, SeSi</v>
      </c>
      <c r="G35" s="65">
        <v>11</v>
      </c>
      <c r="H35" s="71" t="s">
        <v>27</v>
      </c>
      <c r="I35" s="66">
        <v>5</v>
      </c>
      <c r="J35" s="72"/>
      <c r="K35" s="65">
        <v>11</v>
      </c>
      <c r="L35" s="71" t="s">
        <v>27</v>
      </c>
      <c r="M35" s="66">
        <v>8</v>
      </c>
      <c r="N35" s="72"/>
      <c r="O35" s="65">
        <v>11</v>
      </c>
      <c r="P35" s="71" t="s">
        <v>27</v>
      </c>
      <c r="Q35" s="66">
        <v>6</v>
      </c>
      <c r="R35" s="73"/>
      <c r="S35" s="65"/>
      <c r="T35" s="71" t="s">
        <v>27</v>
      </c>
      <c r="U35" s="66"/>
      <c r="V35" s="73"/>
      <c r="W35" s="65"/>
      <c r="X35" s="71" t="s">
        <v>27</v>
      </c>
      <c r="Y35" s="66"/>
      <c r="Z35" s="72"/>
      <c r="AA35" s="72"/>
      <c r="AB35" s="74">
        <f>IF($G35-$I35&gt;0,1,0)+IF($K35-$M35&gt;0,1,0)+IF($O35-$Q35&gt;0,1,0)+IF($S35-$U35&gt;0,1,0)+IF($W35-$Y35&gt;0,1,0)</f>
        <v>3</v>
      </c>
      <c r="AC35" s="75" t="s">
        <v>27</v>
      </c>
      <c r="AD35" s="76">
        <f>IF($G35-$I35&lt;0,1,0)+IF($K35-$M35&lt;0,1,0)+IF($O35-$Q35&lt;0,1,0)+IF($S35-$U35&lt;0,1,0)+IF($W35-$Y35&lt;0,1,0)</f>
        <v>0</v>
      </c>
      <c r="AE35" s="77"/>
      <c r="AF35" s="78">
        <f>IF($AB35-$AD35&gt;0,1,0)</f>
        <v>1</v>
      </c>
      <c r="AG35" s="67" t="s">
        <v>27</v>
      </c>
      <c r="AH35" s="79">
        <f>IF($AB35-$AD35&lt;0,1,0)</f>
        <v>0</v>
      </c>
      <c r="AI35" s="111">
        <v>4</v>
      </c>
      <c r="AJ35" s="80"/>
      <c r="AK35" s="80"/>
      <c r="AM35" s="7"/>
      <c r="AN35" s="18"/>
    </row>
    <row r="36" spans="1:40" ht="14.25" customHeight="1">
      <c r="A36" s="15" t="s">
        <v>5</v>
      </c>
      <c r="B36" s="1" t="str">
        <f>CONCATENATE(D30,"  -  ",D32)</f>
        <v>Antinoja Jari, SeSi  -  </v>
      </c>
      <c r="G36" s="93"/>
      <c r="H36" s="81" t="s">
        <v>27</v>
      </c>
      <c r="I36" s="94"/>
      <c r="J36" s="72"/>
      <c r="K36" s="65"/>
      <c r="L36" s="71" t="s">
        <v>27</v>
      </c>
      <c r="M36" s="66"/>
      <c r="N36" s="72"/>
      <c r="O36" s="65"/>
      <c r="P36" s="71" t="s">
        <v>27</v>
      </c>
      <c r="Q36" s="66"/>
      <c r="R36" s="73"/>
      <c r="S36" s="65"/>
      <c r="T36" s="71" t="s">
        <v>27</v>
      </c>
      <c r="U36" s="66"/>
      <c r="V36" s="73"/>
      <c r="W36" s="65"/>
      <c r="X36" s="71" t="s">
        <v>27</v>
      </c>
      <c r="Y36" s="66"/>
      <c r="Z36" s="72"/>
      <c r="AA36" s="72"/>
      <c r="AB36" s="74">
        <f>IF($G36-$I36&gt;0,1,0)+IF($K36-$M36&gt;0,1,0)+IF($O36-$Q36&gt;0,1,0)+IF($S36-$U36&gt;0,1,0)+IF($W36-$Y36&gt;0,1,0)</f>
        <v>0</v>
      </c>
      <c r="AC36" s="75" t="s">
        <v>27</v>
      </c>
      <c r="AD36" s="76">
        <f>IF($G36-$I36&lt;0,1,0)+IF($K36-$M36&lt;0,1,0)+IF($O36-$Q36&lt;0,1,0)+IF($S36-$U36&lt;0,1,0)+IF($W36-$Y36&lt;0,1,0)</f>
        <v>0</v>
      </c>
      <c r="AE36" s="77"/>
      <c r="AF36" s="78">
        <f>IF($AB36-$AD36&gt;0,1,0)</f>
        <v>0</v>
      </c>
      <c r="AG36" s="67" t="s">
        <v>27</v>
      </c>
      <c r="AH36" s="79">
        <f>IF($AB36-$AD36&lt;0,1,0)</f>
        <v>0</v>
      </c>
      <c r="AI36" s="111">
        <v>3</v>
      </c>
      <c r="AJ36" s="80"/>
      <c r="AK36" s="80"/>
      <c r="AM36" s="7"/>
      <c r="AN36" s="18"/>
    </row>
    <row r="37" spans="1:40" ht="14.25" customHeight="1">
      <c r="A37" s="15"/>
      <c r="G37" s="82"/>
      <c r="H37" s="83"/>
      <c r="I37" s="84"/>
      <c r="J37" s="72"/>
      <c r="K37" s="82"/>
      <c r="L37" s="83"/>
      <c r="M37" s="84"/>
      <c r="N37" s="72"/>
      <c r="O37" s="82"/>
      <c r="P37" s="83"/>
      <c r="Q37" s="84"/>
      <c r="R37" s="73"/>
      <c r="S37" s="82"/>
      <c r="T37" s="83"/>
      <c r="U37" s="84"/>
      <c r="V37" s="73"/>
      <c r="W37" s="82"/>
      <c r="X37" s="83"/>
      <c r="Y37" s="84"/>
      <c r="Z37" s="72"/>
      <c r="AA37" s="72"/>
      <c r="AB37" s="74"/>
      <c r="AC37" s="75"/>
      <c r="AD37" s="76"/>
      <c r="AE37" s="77"/>
      <c r="AF37" s="78"/>
      <c r="AG37" s="68"/>
      <c r="AH37" s="79"/>
      <c r="AI37" s="111"/>
      <c r="AJ37" s="80"/>
      <c r="AK37" s="80"/>
      <c r="AN37" s="18"/>
    </row>
    <row r="38" spans="1:40" ht="14.25" customHeight="1">
      <c r="A38" s="15" t="s">
        <v>8</v>
      </c>
      <c r="B38" s="1" t="str">
        <f>CONCATENATE(D29,"  -  ",D32)</f>
        <v>Alén Tommy, KoKu  -  </v>
      </c>
      <c r="G38" s="65"/>
      <c r="H38" s="71" t="s">
        <v>27</v>
      </c>
      <c r="I38" s="66"/>
      <c r="J38" s="72"/>
      <c r="K38" s="65"/>
      <c r="L38" s="71" t="s">
        <v>27</v>
      </c>
      <c r="M38" s="66"/>
      <c r="N38" s="72"/>
      <c r="O38" s="65"/>
      <c r="P38" s="71" t="s">
        <v>27</v>
      </c>
      <c r="Q38" s="66"/>
      <c r="R38" s="73"/>
      <c r="S38" s="65"/>
      <c r="T38" s="71" t="s">
        <v>27</v>
      </c>
      <c r="U38" s="66"/>
      <c r="V38" s="73"/>
      <c r="W38" s="65"/>
      <c r="X38" s="71" t="s">
        <v>27</v>
      </c>
      <c r="Y38" s="66"/>
      <c r="Z38" s="72"/>
      <c r="AA38" s="72"/>
      <c r="AB38" s="74">
        <f>IF($G38-$I38&gt;0,1,0)+IF($K38-$M38&gt;0,1,0)+IF($O38-$Q38&gt;0,1,0)+IF($S38-$U38&gt;0,1,0)+IF($W38-$Y38&gt;0,1,0)</f>
        <v>0</v>
      </c>
      <c r="AC38" s="75" t="s">
        <v>27</v>
      </c>
      <c r="AD38" s="76">
        <f>IF($G38-$I38&lt;0,1,0)+IF($K38-$M38&lt;0,1,0)+IF($O38-$Q38&lt;0,1,0)+IF($S38-$U38&lt;0,1,0)+IF($W38-$Y38&lt;0,1,0)</f>
        <v>0</v>
      </c>
      <c r="AE38" s="77"/>
      <c r="AF38" s="78">
        <f>IF($AB38-$AD38&gt;0,1,0)</f>
        <v>0</v>
      </c>
      <c r="AG38" s="67" t="s">
        <v>27</v>
      </c>
      <c r="AH38" s="79">
        <f>IF($AB38-$AD38&lt;0,1,0)</f>
        <v>0</v>
      </c>
      <c r="AI38" s="111">
        <v>2</v>
      </c>
      <c r="AJ38" s="80"/>
      <c r="AK38" s="80"/>
      <c r="AM38" s="7"/>
      <c r="AN38" s="18"/>
    </row>
    <row r="39" spans="1:40" ht="14.25" customHeight="1">
      <c r="A39" s="15" t="s">
        <v>17</v>
      </c>
      <c r="B39" s="1" t="str">
        <f>CONCATENATE(D30,"  -  ",D31)</f>
        <v>Antinoja Jari, SeSi  -  Rissanen Unto, SeSi</v>
      </c>
      <c r="G39" s="65">
        <v>11</v>
      </c>
      <c r="H39" s="71" t="s">
        <v>27</v>
      </c>
      <c r="I39" s="66">
        <v>9</v>
      </c>
      <c r="J39" s="72"/>
      <c r="K39" s="65">
        <v>11</v>
      </c>
      <c r="L39" s="71" t="s">
        <v>27</v>
      </c>
      <c r="M39" s="66">
        <v>3</v>
      </c>
      <c r="N39" s="72"/>
      <c r="O39" s="65">
        <v>11</v>
      </c>
      <c r="P39" s="71" t="s">
        <v>27</v>
      </c>
      <c r="Q39" s="66">
        <v>9</v>
      </c>
      <c r="R39" s="73"/>
      <c r="S39" s="65"/>
      <c r="T39" s="71" t="s">
        <v>27</v>
      </c>
      <c r="U39" s="66"/>
      <c r="V39" s="73"/>
      <c r="W39" s="65"/>
      <c r="X39" s="71" t="s">
        <v>27</v>
      </c>
      <c r="Y39" s="66"/>
      <c r="Z39" s="72"/>
      <c r="AA39" s="72"/>
      <c r="AB39" s="74">
        <f>IF($G39-$I39&gt;0,1,0)+IF($K39-$M39&gt;0,1,0)+IF($O39-$Q39&gt;0,1,0)+IF($S39-$U39&gt;0,1,0)+IF($W39-$Y39&gt;0,1,0)</f>
        <v>3</v>
      </c>
      <c r="AC39" s="75" t="s">
        <v>27</v>
      </c>
      <c r="AD39" s="76">
        <f>IF($G39-$I39&lt;0,1,0)+IF($K39-$M39&lt;0,1,0)+IF($O39-$Q39&lt;0,1,0)+IF($S39-$U39&lt;0,1,0)+IF($W39-$Y39&lt;0,1,0)</f>
        <v>0</v>
      </c>
      <c r="AE39" s="77"/>
      <c r="AF39" s="78">
        <f>IF($AB39-$AD39&gt;0,1,0)</f>
        <v>1</v>
      </c>
      <c r="AG39" s="67" t="s">
        <v>27</v>
      </c>
      <c r="AH39" s="79">
        <f>IF($AB39-$AD39&lt;0,1,0)</f>
        <v>0</v>
      </c>
      <c r="AI39" s="111">
        <v>1</v>
      </c>
      <c r="AJ39" s="80"/>
      <c r="AK39" s="80"/>
      <c r="AM39" s="7"/>
      <c r="AN39" s="18"/>
    </row>
    <row r="40" spans="1:40" ht="14.25" customHeight="1">
      <c r="A40" s="15"/>
      <c r="G40" s="82"/>
      <c r="H40" s="83"/>
      <c r="I40" s="84"/>
      <c r="J40" s="72"/>
      <c r="K40" s="82"/>
      <c r="L40" s="83"/>
      <c r="M40" s="84"/>
      <c r="N40" s="72"/>
      <c r="O40" s="82"/>
      <c r="P40" s="83"/>
      <c r="Q40" s="84"/>
      <c r="R40" s="73"/>
      <c r="S40" s="82"/>
      <c r="T40" s="83"/>
      <c r="U40" s="84"/>
      <c r="V40" s="73"/>
      <c r="W40" s="82"/>
      <c r="X40" s="83"/>
      <c r="Y40" s="84"/>
      <c r="Z40" s="72"/>
      <c r="AA40" s="72"/>
      <c r="AB40" s="74"/>
      <c r="AC40" s="75"/>
      <c r="AD40" s="76"/>
      <c r="AE40" s="77"/>
      <c r="AF40" s="78"/>
      <c r="AG40" s="68"/>
      <c r="AH40" s="79"/>
      <c r="AI40" s="111"/>
      <c r="AJ40" s="80"/>
      <c r="AK40" s="80"/>
      <c r="AN40" s="18"/>
    </row>
    <row r="41" spans="1:40" ht="14.25" customHeight="1">
      <c r="A41" s="15" t="s">
        <v>20</v>
      </c>
      <c r="B41" s="1" t="str">
        <f>CONCATENATE(D29,"  -  ",D30)</f>
        <v>Alén Tommy, KoKu  -  Antinoja Jari, SeSi</v>
      </c>
      <c r="G41" s="65">
        <v>11</v>
      </c>
      <c r="H41" s="71" t="s">
        <v>27</v>
      </c>
      <c r="I41" s="66">
        <v>2</v>
      </c>
      <c r="J41" s="72"/>
      <c r="K41" s="65">
        <v>11</v>
      </c>
      <c r="L41" s="71" t="s">
        <v>27</v>
      </c>
      <c r="M41" s="66">
        <v>8</v>
      </c>
      <c r="N41" s="72"/>
      <c r="O41" s="65">
        <v>11</v>
      </c>
      <c r="P41" s="71" t="s">
        <v>27</v>
      </c>
      <c r="Q41" s="66">
        <v>8</v>
      </c>
      <c r="R41" s="73"/>
      <c r="S41" s="65"/>
      <c r="T41" s="71" t="s">
        <v>27</v>
      </c>
      <c r="U41" s="66"/>
      <c r="V41" s="73"/>
      <c r="W41" s="65"/>
      <c r="X41" s="71" t="s">
        <v>27</v>
      </c>
      <c r="Y41" s="66"/>
      <c r="Z41" s="72"/>
      <c r="AA41" s="72"/>
      <c r="AB41" s="74">
        <f>IF($G41-$I41&gt;0,1,0)+IF($K41-$M41&gt;0,1,0)+IF($O41-$Q41&gt;0,1,0)+IF($S41-$U41&gt;0,1,0)+IF($W41-$Y41&gt;0,1,0)</f>
        <v>3</v>
      </c>
      <c r="AC41" s="75" t="s">
        <v>27</v>
      </c>
      <c r="AD41" s="76">
        <f>IF($G41-$I41&lt;0,1,0)+IF($K41-$M41&lt;0,1,0)+IF($O41-$Q41&lt;0,1,0)+IF($S41-$U41&lt;0,1,0)+IF($W41-$Y41&lt;0,1,0)</f>
        <v>0</v>
      </c>
      <c r="AE41" s="77"/>
      <c r="AF41" s="78">
        <f>IF($AB41-$AD41&gt;0,1,0)</f>
        <v>1</v>
      </c>
      <c r="AG41" s="67" t="s">
        <v>27</v>
      </c>
      <c r="AH41" s="79">
        <f>IF($AB41-$AD41&lt;0,1,0)</f>
        <v>0</v>
      </c>
      <c r="AI41" s="111">
        <v>4</v>
      </c>
      <c r="AJ41" s="80"/>
      <c r="AK41" s="80"/>
      <c r="AM41" s="7"/>
      <c r="AN41" s="18"/>
    </row>
    <row r="42" spans="1:40" ht="14.25" customHeight="1">
      <c r="A42" s="15" t="s">
        <v>21</v>
      </c>
      <c r="B42" s="1" t="str">
        <f>CONCATENATE(D31,"  -  ",D32)</f>
        <v>Rissanen Unto, SeSi  -  </v>
      </c>
      <c r="G42" s="65"/>
      <c r="H42" s="71" t="s">
        <v>27</v>
      </c>
      <c r="I42" s="66"/>
      <c r="J42" s="72"/>
      <c r="K42" s="65"/>
      <c r="L42" s="71" t="s">
        <v>27</v>
      </c>
      <c r="M42" s="66"/>
      <c r="N42" s="72"/>
      <c r="O42" s="65"/>
      <c r="P42" s="71" t="s">
        <v>27</v>
      </c>
      <c r="Q42" s="66"/>
      <c r="R42" s="73"/>
      <c r="S42" s="65"/>
      <c r="T42" s="71" t="s">
        <v>27</v>
      </c>
      <c r="U42" s="66"/>
      <c r="V42" s="73"/>
      <c r="W42" s="65"/>
      <c r="X42" s="71" t="s">
        <v>27</v>
      </c>
      <c r="Y42" s="66"/>
      <c r="Z42" s="72"/>
      <c r="AA42" s="72"/>
      <c r="AB42" s="85">
        <f>IF($G42-$I42&gt;0,1,0)+IF($K42-$M42&gt;0,1,0)+IF($O42-$Q42&gt;0,1,0)+IF($S42-$U42&gt;0,1,0)+IF($W42-$Y42&gt;0,1,0)</f>
        <v>0</v>
      </c>
      <c r="AC42" s="86" t="s">
        <v>27</v>
      </c>
      <c r="AD42" s="87">
        <f>IF($G42-$I42&lt;0,1,0)+IF($K42-$M42&lt;0,1,0)+IF($O42-$Q42&lt;0,1,0)+IF($S42-$U42&lt;0,1,0)+IF($W42-$Y42&lt;0,1,0)</f>
        <v>0</v>
      </c>
      <c r="AE42" s="77"/>
      <c r="AF42" s="88">
        <f>IF($AB42-$AD42&gt;0,1,0)</f>
        <v>0</v>
      </c>
      <c r="AG42" s="69" t="s">
        <v>27</v>
      </c>
      <c r="AH42" s="89">
        <f>IF($AB42-$AD42&lt;0,1,0)</f>
        <v>0</v>
      </c>
      <c r="AI42" s="111">
        <v>2</v>
      </c>
      <c r="AJ42" s="80"/>
      <c r="AK42" s="80"/>
      <c r="AM42" s="7"/>
      <c r="AN42" s="18"/>
    </row>
    <row r="43" spans="7:37" ht="14.25" customHeight="1">
      <c r="G43" s="90"/>
      <c r="H43" s="90"/>
      <c r="I43" s="90"/>
      <c r="J43" s="90"/>
      <c r="K43" s="90"/>
      <c r="L43" s="90"/>
      <c r="M43" s="90"/>
      <c r="N43" s="90"/>
      <c r="O43" s="90"/>
      <c r="P43" s="91"/>
      <c r="Q43" s="92"/>
      <c r="R43" s="92"/>
      <c r="S43" s="92"/>
      <c r="T43" s="92"/>
      <c r="U43" s="80"/>
      <c r="V43" s="80"/>
      <c r="W43" s="80"/>
      <c r="X43" s="80"/>
      <c r="Y43" s="80"/>
      <c r="Z43" s="80"/>
      <c r="AA43" s="80"/>
      <c r="AB43" s="80"/>
      <c r="AC43" s="90"/>
      <c r="AD43" s="90"/>
      <c r="AE43" s="90"/>
      <c r="AF43" s="90"/>
      <c r="AG43" s="80"/>
      <c r="AH43" s="80"/>
      <c r="AI43" s="80"/>
      <c r="AJ43" s="80"/>
      <c r="AK43" s="80"/>
    </row>
    <row r="44" spans="7:37" ht="14.25" customHeight="1"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</row>
  </sheetData>
  <sheetProtection/>
  <mergeCells count="60">
    <mergeCell ref="E32:I32"/>
    <mergeCell ref="J32:N32"/>
    <mergeCell ref="O32:S32"/>
    <mergeCell ref="T32:X32"/>
    <mergeCell ref="Y32:AC32"/>
    <mergeCell ref="AD32:AH32"/>
    <mergeCell ref="E31:I31"/>
    <mergeCell ref="J31:N31"/>
    <mergeCell ref="O31:S31"/>
    <mergeCell ref="T31:X31"/>
    <mergeCell ref="Y31:AC31"/>
    <mergeCell ref="AD31:AH31"/>
    <mergeCell ref="E30:I30"/>
    <mergeCell ref="J30:N30"/>
    <mergeCell ref="O30:S30"/>
    <mergeCell ref="T30:X30"/>
    <mergeCell ref="Y30:AC30"/>
    <mergeCell ref="AD30:AH30"/>
    <mergeCell ref="E29:I29"/>
    <mergeCell ref="J29:N29"/>
    <mergeCell ref="O29:S29"/>
    <mergeCell ref="T29:X29"/>
    <mergeCell ref="Y29:AC29"/>
    <mergeCell ref="AD29:AH29"/>
    <mergeCell ref="E28:I28"/>
    <mergeCell ref="J28:N28"/>
    <mergeCell ref="O28:S28"/>
    <mergeCell ref="T28:X28"/>
    <mergeCell ref="Y28:AC28"/>
    <mergeCell ref="AD28:AH28"/>
    <mergeCell ref="E13:I13"/>
    <mergeCell ref="J13:N13"/>
    <mergeCell ref="O13:S13"/>
    <mergeCell ref="T13:X13"/>
    <mergeCell ref="Y13:AC13"/>
    <mergeCell ref="AD13:AH13"/>
    <mergeCell ref="E12:I12"/>
    <mergeCell ref="J12:N12"/>
    <mergeCell ref="O12:S12"/>
    <mergeCell ref="T12:X12"/>
    <mergeCell ref="Y12:AC12"/>
    <mergeCell ref="AD12:AH12"/>
    <mergeCell ref="E11:I11"/>
    <mergeCell ref="J11:N11"/>
    <mergeCell ref="O11:S11"/>
    <mergeCell ref="T11:X11"/>
    <mergeCell ref="Y11:AC11"/>
    <mergeCell ref="AD11:AH11"/>
    <mergeCell ref="E10:I10"/>
    <mergeCell ref="J10:N10"/>
    <mergeCell ref="O10:S10"/>
    <mergeCell ref="T10:X10"/>
    <mergeCell ref="Y10:AC10"/>
    <mergeCell ref="AD10:AH10"/>
    <mergeCell ref="E9:I9"/>
    <mergeCell ref="J9:N9"/>
    <mergeCell ref="O9:S9"/>
    <mergeCell ref="T9:X9"/>
    <mergeCell ref="Y9:AC9"/>
    <mergeCell ref="AD9:AH9"/>
  </mergeCells>
  <printOptions/>
  <pageMargins left="0" right="0" top="0" bottom="0" header="0.5118110236220472" footer="0.5118110236220472"/>
  <pageSetup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N44"/>
  <sheetViews>
    <sheetView zoomScale="75" zoomScaleNormal="75" zoomScalePageLayoutView="0" workbookViewId="0" topLeftCell="A4">
      <selection activeCell="AI33" sqref="AI33"/>
    </sheetView>
  </sheetViews>
  <sheetFormatPr defaultColWidth="9.140625" defaultRowHeight="14.25" customHeight="1" outlineLevelCol="1"/>
  <cols>
    <col min="1" max="1" width="5.140625" style="1" customWidth="1" outlineLevel="1"/>
    <col min="2" max="2" width="3.421875" style="1" customWidth="1"/>
    <col min="3" max="3" width="5.8515625" style="1" bestFit="1" customWidth="1"/>
    <col min="4" max="4" width="32.8515625" style="1" customWidth="1"/>
    <col min="5" max="24" width="3.00390625" style="1" customWidth="1"/>
    <col min="25" max="29" width="2.8515625" style="1" customWidth="1"/>
    <col min="30" max="34" width="3.00390625" style="1" customWidth="1"/>
    <col min="35" max="39" width="14.421875" style="1" customWidth="1"/>
    <col min="40" max="16384" width="9.140625" style="1" customWidth="1"/>
  </cols>
  <sheetData>
    <row r="1" spans="2:34" ht="20.25">
      <c r="B1" s="8" t="s">
        <v>53</v>
      </c>
      <c r="Y1" s="19" t="s">
        <v>28</v>
      </c>
      <c r="AE1" s="19"/>
      <c r="AF1" s="19"/>
      <c r="AG1" s="19"/>
      <c r="AH1" s="19"/>
    </row>
    <row r="2" spans="2:37" ht="18">
      <c r="B2" s="10" t="s">
        <v>26</v>
      </c>
      <c r="Y2" s="1" t="s">
        <v>3</v>
      </c>
      <c r="AF2" s="28" t="s">
        <v>12</v>
      </c>
      <c r="AI2" s="28" t="s">
        <v>5</v>
      </c>
      <c r="AK2" s="28"/>
    </row>
    <row r="3" spans="2:37" ht="15" customHeight="1">
      <c r="B3" s="9"/>
      <c r="Y3" s="1" t="s">
        <v>7</v>
      </c>
      <c r="AF3" s="28" t="s">
        <v>8</v>
      </c>
      <c r="AI3" s="28" t="s">
        <v>17</v>
      </c>
      <c r="AK3" s="28"/>
    </row>
    <row r="4" spans="2:37" ht="15" customHeight="1">
      <c r="B4" s="10" t="s">
        <v>57</v>
      </c>
      <c r="Y4" s="1" t="s">
        <v>11</v>
      </c>
      <c r="AF4" s="28" t="s">
        <v>20</v>
      </c>
      <c r="AI4" s="28" t="s">
        <v>21</v>
      </c>
      <c r="AK4" s="28"/>
    </row>
    <row r="5" spans="2:37" ht="15" customHeight="1">
      <c r="B5" s="10"/>
      <c r="AI5" s="28"/>
      <c r="AJ5" s="28"/>
      <c r="AK5" s="28"/>
    </row>
    <row r="6" spans="2:37" ht="15" customHeight="1">
      <c r="B6" s="10" t="s">
        <v>42</v>
      </c>
      <c r="AI6" s="28"/>
      <c r="AJ6" s="28"/>
      <c r="AK6" s="28"/>
    </row>
    <row r="7" ht="15" customHeight="1">
      <c r="B7" s="9"/>
    </row>
    <row r="8" spans="2:4" ht="14.25" customHeight="1">
      <c r="B8" s="95" t="s">
        <v>55</v>
      </c>
      <c r="C8" s="31"/>
      <c r="D8" s="31"/>
    </row>
    <row r="9" spans="2:35" ht="14.25" customHeight="1">
      <c r="B9" s="12"/>
      <c r="C9" s="13"/>
      <c r="D9" s="14"/>
      <c r="E9" s="128">
        <v>1</v>
      </c>
      <c r="F9" s="129"/>
      <c r="G9" s="129"/>
      <c r="H9" s="129"/>
      <c r="I9" s="130"/>
      <c r="J9" s="128">
        <v>2</v>
      </c>
      <c r="K9" s="129"/>
      <c r="L9" s="129"/>
      <c r="M9" s="129"/>
      <c r="N9" s="130"/>
      <c r="O9" s="128">
        <v>3</v>
      </c>
      <c r="P9" s="129"/>
      <c r="Q9" s="129"/>
      <c r="R9" s="129"/>
      <c r="S9" s="130"/>
      <c r="T9" s="128">
        <v>4</v>
      </c>
      <c r="U9" s="129"/>
      <c r="V9" s="129"/>
      <c r="W9" s="129"/>
      <c r="X9" s="130"/>
      <c r="Y9" s="128" t="s">
        <v>0</v>
      </c>
      <c r="Z9" s="129"/>
      <c r="AA9" s="129"/>
      <c r="AB9" s="129"/>
      <c r="AC9" s="130"/>
      <c r="AD9" s="128" t="s">
        <v>1</v>
      </c>
      <c r="AE9" s="129"/>
      <c r="AF9" s="129"/>
      <c r="AG9" s="129"/>
      <c r="AH9" s="130"/>
      <c r="AI9" s="29" t="s">
        <v>2</v>
      </c>
    </row>
    <row r="10" spans="1:35" ht="14.25" customHeight="1">
      <c r="A10" s="20">
        <v>17</v>
      </c>
      <c r="B10" s="30">
        <v>1</v>
      </c>
      <c r="C10" s="36"/>
      <c r="D10" s="14" t="str">
        <f>IF(A10=0,"",INDEX(Nimet!$A$2:$D$251,A10,4))</f>
        <v>Rosvall Matti, KoKu</v>
      </c>
      <c r="E10" s="125"/>
      <c r="F10" s="126"/>
      <c r="G10" s="126"/>
      <c r="H10" s="126"/>
      <c r="I10" s="127"/>
      <c r="J10" s="122" t="str">
        <f>CONCATENATE(AB22,"-",AD22)</f>
        <v>3-0</v>
      </c>
      <c r="K10" s="123"/>
      <c r="L10" s="123"/>
      <c r="M10" s="123"/>
      <c r="N10" s="124"/>
      <c r="O10" s="122" t="str">
        <f>CONCATENATE(AB16,"-",AD16)</f>
        <v>3-0</v>
      </c>
      <c r="P10" s="123"/>
      <c r="Q10" s="123"/>
      <c r="R10" s="123"/>
      <c r="S10" s="124"/>
      <c r="T10" s="122" t="str">
        <f>CONCATENATE(AB19,"-",AD19)</f>
        <v>0-0</v>
      </c>
      <c r="U10" s="123"/>
      <c r="V10" s="123"/>
      <c r="W10" s="123"/>
      <c r="X10" s="124"/>
      <c r="Y10" s="128" t="str">
        <f>CONCATENATE(AF16+AF19+AF22,"-",AH16+AH19+AH22)</f>
        <v>2-0</v>
      </c>
      <c r="Z10" s="129"/>
      <c r="AA10" s="129"/>
      <c r="AB10" s="129"/>
      <c r="AC10" s="130"/>
      <c r="AD10" s="128" t="str">
        <f>CONCATENATE(AB16+AB19+AB22,"-",AD16+AD19+AD22)</f>
        <v>6-0</v>
      </c>
      <c r="AE10" s="129"/>
      <c r="AF10" s="129"/>
      <c r="AG10" s="129"/>
      <c r="AH10" s="130"/>
      <c r="AI10" s="70" t="s">
        <v>30</v>
      </c>
    </row>
    <row r="11" spans="1:35" ht="14.25" customHeight="1">
      <c r="A11" s="20">
        <v>27</v>
      </c>
      <c r="B11" s="30">
        <v>2</v>
      </c>
      <c r="C11" s="36"/>
      <c r="D11" s="14" t="str">
        <f>IF(A11=0,"",INDEX(Nimet!$A$2:$D$251,A11,4))</f>
        <v>Mäntyniemi Keijo, KurVi</v>
      </c>
      <c r="E11" s="122" t="str">
        <f>CONCATENATE(AD22,"-",AB22)</f>
        <v>0-3</v>
      </c>
      <c r="F11" s="123"/>
      <c r="G11" s="123"/>
      <c r="H11" s="123"/>
      <c r="I11" s="124"/>
      <c r="J11" s="125"/>
      <c r="K11" s="126"/>
      <c r="L11" s="126"/>
      <c r="M11" s="126"/>
      <c r="N11" s="127"/>
      <c r="O11" s="122" t="str">
        <f>CONCATENATE(AB20,"-",AD20)</f>
        <v>3-0</v>
      </c>
      <c r="P11" s="123"/>
      <c r="Q11" s="123"/>
      <c r="R11" s="123"/>
      <c r="S11" s="124"/>
      <c r="T11" s="122" t="str">
        <f>CONCATENATE(AB17,"-",AD17)</f>
        <v>0-0</v>
      </c>
      <c r="U11" s="123"/>
      <c r="V11" s="123"/>
      <c r="W11" s="123"/>
      <c r="X11" s="124"/>
      <c r="Y11" s="128" t="str">
        <f>CONCATENATE(AF17+AF20+AH22,"-",AH17+AH20+AF22)</f>
        <v>1-1</v>
      </c>
      <c r="Z11" s="129"/>
      <c r="AA11" s="129"/>
      <c r="AB11" s="129"/>
      <c r="AC11" s="130"/>
      <c r="AD11" s="128" t="str">
        <f>CONCATENATE(AB17+AB20+AD22,"-",AD17+AD20+AB22)</f>
        <v>3-3</v>
      </c>
      <c r="AE11" s="129"/>
      <c r="AF11" s="129"/>
      <c r="AG11" s="129"/>
      <c r="AH11" s="130"/>
      <c r="AI11" s="70" t="s">
        <v>31</v>
      </c>
    </row>
    <row r="12" spans="1:35" ht="14.25" customHeight="1">
      <c r="A12" s="20">
        <v>30</v>
      </c>
      <c r="B12" s="30">
        <v>3</v>
      </c>
      <c r="C12" s="36"/>
      <c r="D12" s="14" t="str">
        <f>IF(A12=0,"",INDEX(Nimet!$A$2:$D$251,A12,4))</f>
        <v>Jokiranta Kari, SeSi</v>
      </c>
      <c r="E12" s="122" t="str">
        <f>CONCATENATE(AD16,"-",AB16)</f>
        <v>0-3</v>
      </c>
      <c r="F12" s="123"/>
      <c r="G12" s="123"/>
      <c r="H12" s="123"/>
      <c r="I12" s="124"/>
      <c r="J12" s="122" t="str">
        <f>CONCATENATE(AD20,"-",AB20)</f>
        <v>0-3</v>
      </c>
      <c r="K12" s="123"/>
      <c r="L12" s="123"/>
      <c r="M12" s="123"/>
      <c r="N12" s="124"/>
      <c r="O12" s="125"/>
      <c r="P12" s="126"/>
      <c r="Q12" s="126"/>
      <c r="R12" s="126"/>
      <c r="S12" s="127"/>
      <c r="T12" s="122" t="str">
        <f>CONCATENATE(AB23,"-",AD23)</f>
        <v>0-0</v>
      </c>
      <c r="U12" s="123"/>
      <c r="V12" s="123"/>
      <c r="W12" s="123"/>
      <c r="X12" s="124"/>
      <c r="Y12" s="128" t="str">
        <f>CONCATENATE(AH16+AH20+AF23,"-",AF16+AF20+AH23)</f>
        <v>0-2</v>
      </c>
      <c r="Z12" s="129"/>
      <c r="AA12" s="129"/>
      <c r="AB12" s="129"/>
      <c r="AC12" s="130"/>
      <c r="AD12" s="128" t="str">
        <f>CONCATENATE(AD16+AD20+AB23,"-",AB16+AB20+AD23)</f>
        <v>0-6</v>
      </c>
      <c r="AE12" s="129"/>
      <c r="AF12" s="129"/>
      <c r="AG12" s="129"/>
      <c r="AH12" s="130"/>
      <c r="AI12" s="70" t="s">
        <v>32</v>
      </c>
    </row>
    <row r="13" spans="1:35" ht="14.25" customHeight="1">
      <c r="A13" s="20"/>
      <c r="B13" s="30">
        <v>4</v>
      </c>
      <c r="C13" s="36"/>
      <c r="D13" s="14">
        <f>IF(A13=0,"",INDEX(Nimet!$A$2:$D$251,A13,4))</f>
      </c>
      <c r="E13" s="122" t="str">
        <f>CONCATENATE(AD19,"-",AB19)</f>
        <v>0-0</v>
      </c>
      <c r="F13" s="123"/>
      <c r="G13" s="123"/>
      <c r="H13" s="123"/>
      <c r="I13" s="124"/>
      <c r="J13" s="122" t="str">
        <f>CONCATENATE(AD17,"-",AB17)</f>
        <v>0-0</v>
      </c>
      <c r="K13" s="123"/>
      <c r="L13" s="123"/>
      <c r="M13" s="123"/>
      <c r="N13" s="124"/>
      <c r="O13" s="122" t="str">
        <f>CONCATENATE(AD23,"-",AB23)</f>
        <v>0-0</v>
      </c>
      <c r="P13" s="123"/>
      <c r="Q13" s="123"/>
      <c r="R13" s="123"/>
      <c r="S13" s="124"/>
      <c r="T13" s="125"/>
      <c r="U13" s="126"/>
      <c r="V13" s="126"/>
      <c r="W13" s="126"/>
      <c r="X13" s="127"/>
      <c r="Y13" s="128" t="str">
        <f>CONCATENATE(AH17+AH19+AH23,"-",AF17+AF19+AF23)</f>
        <v>0-0</v>
      </c>
      <c r="Z13" s="129"/>
      <c r="AA13" s="129"/>
      <c r="AB13" s="129"/>
      <c r="AC13" s="130"/>
      <c r="AD13" s="128" t="str">
        <f>CONCATENATE(AD17+AD19+AD23,"-",AB17+AB19+AB23)</f>
        <v>0-0</v>
      </c>
      <c r="AE13" s="129"/>
      <c r="AF13" s="129"/>
      <c r="AG13" s="129"/>
      <c r="AH13" s="130"/>
      <c r="AI13" s="70"/>
    </row>
    <row r="14" spans="1:38" ht="14.25" customHeight="1">
      <c r="A14" s="16"/>
      <c r="B14" s="3"/>
      <c r="C14" s="3"/>
      <c r="D14" s="3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17"/>
      <c r="AJ14" s="6"/>
      <c r="AK14" s="6"/>
      <c r="AL14" s="6"/>
    </row>
    <row r="15" spans="2:37" ht="14.25" customHeight="1">
      <c r="B15" s="19" t="s">
        <v>28</v>
      </c>
      <c r="G15" s="60"/>
      <c r="H15" s="61">
        <v>1</v>
      </c>
      <c r="I15" s="62"/>
      <c r="J15" s="52"/>
      <c r="K15" s="55"/>
      <c r="L15" s="54">
        <v>2</v>
      </c>
      <c r="M15" s="56"/>
      <c r="N15" s="52"/>
      <c r="O15" s="55"/>
      <c r="P15" s="54">
        <v>3</v>
      </c>
      <c r="Q15" s="57"/>
      <c r="S15" s="58"/>
      <c r="T15" s="59">
        <v>4</v>
      </c>
      <c r="U15" s="57"/>
      <c r="W15" s="58"/>
      <c r="X15" s="59">
        <v>5</v>
      </c>
      <c r="Y15" s="57"/>
      <c r="Z15" s="3"/>
      <c r="AA15" s="3"/>
      <c r="AB15" s="58"/>
      <c r="AC15" s="53" t="s">
        <v>34</v>
      </c>
      <c r="AD15" s="57"/>
      <c r="AE15" s="52"/>
      <c r="AF15" s="55"/>
      <c r="AG15" s="63" t="s">
        <v>35</v>
      </c>
      <c r="AH15" s="64"/>
      <c r="AI15" s="11" t="s">
        <v>47</v>
      </c>
      <c r="AK15" s="11"/>
    </row>
    <row r="16" spans="1:40" ht="14.25" customHeight="1">
      <c r="A16" s="15" t="s">
        <v>12</v>
      </c>
      <c r="B16" s="1" t="str">
        <f>CONCATENATE(D10,"  -  ",D12)</f>
        <v>Rosvall Matti, KoKu  -  Jokiranta Kari, SeSi</v>
      </c>
      <c r="G16" s="65">
        <v>11</v>
      </c>
      <c r="H16" s="71" t="s">
        <v>27</v>
      </c>
      <c r="I16" s="66">
        <v>3</v>
      </c>
      <c r="J16" s="72"/>
      <c r="K16" s="65">
        <v>11</v>
      </c>
      <c r="L16" s="71" t="s">
        <v>27</v>
      </c>
      <c r="M16" s="66">
        <v>7</v>
      </c>
      <c r="N16" s="72"/>
      <c r="O16" s="65">
        <v>11</v>
      </c>
      <c r="P16" s="71" t="s">
        <v>27</v>
      </c>
      <c r="Q16" s="66">
        <v>9</v>
      </c>
      <c r="R16" s="73"/>
      <c r="S16" s="65"/>
      <c r="T16" s="71" t="s">
        <v>27</v>
      </c>
      <c r="U16" s="66"/>
      <c r="V16" s="73"/>
      <c r="W16" s="65"/>
      <c r="X16" s="71" t="s">
        <v>27</v>
      </c>
      <c r="Y16" s="66"/>
      <c r="Z16" s="72"/>
      <c r="AA16" s="72"/>
      <c r="AB16" s="74">
        <f>IF($G16-$I16&gt;0,1,0)+IF($K16-$M16&gt;0,1,0)+IF($O16-$Q16&gt;0,1,0)+IF($S16-$U16&gt;0,1,0)+IF($W16-$Y16&gt;0,1,0)</f>
        <v>3</v>
      </c>
      <c r="AC16" s="75" t="s">
        <v>27</v>
      </c>
      <c r="AD16" s="76">
        <f>IF($G16-$I16&lt;0,1,0)+IF($K16-$M16&lt;0,1,0)+IF($O16-$Q16&lt;0,1,0)+IF($S16-$U16&lt;0,1,0)+IF($W16-$Y16&lt;0,1,0)</f>
        <v>0</v>
      </c>
      <c r="AE16" s="77"/>
      <c r="AF16" s="78">
        <f>IF($AB16-$AD16&gt;0,1,0)</f>
        <v>1</v>
      </c>
      <c r="AG16" s="67" t="s">
        <v>27</v>
      </c>
      <c r="AH16" s="79">
        <f>IF($AB16-$AD16&lt;0,1,0)</f>
        <v>0</v>
      </c>
      <c r="AI16" s="111">
        <v>4</v>
      </c>
      <c r="AJ16" s="80"/>
      <c r="AK16" s="80"/>
      <c r="AM16" s="7"/>
      <c r="AN16" s="18"/>
    </row>
    <row r="17" spans="1:40" ht="14.25" customHeight="1">
      <c r="A17" s="15" t="s">
        <v>5</v>
      </c>
      <c r="B17" s="1" t="str">
        <f>CONCATENATE(D11,"  -  ",D13)</f>
        <v>Mäntyniemi Keijo, KurVi  -  </v>
      </c>
      <c r="G17" s="93"/>
      <c r="H17" s="81" t="s">
        <v>27</v>
      </c>
      <c r="I17" s="94"/>
      <c r="J17" s="72"/>
      <c r="K17" s="65"/>
      <c r="L17" s="71" t="s">
        <v>27</v>
      </c>
      <c r="M17" s="66"/>
      <c r="N17" s="72"/>
      <c r="O17" s="65"/>
      <c r="P17" s="71" t="s">
        <v>27</v>
      </c>
      <c r="Q17" s="66"/>
      <c r="R17" s="73"/>
      <c r="S17" s="65"/>
      <c r="T17" s="71" t="s">
        <v>27</v>
      </c>
      <c r="U17" s="66"/>
      <c r="V17" s="73"/>
      <c r="W17" s="65"/>
      <c r="X17" s="71" t="s">
        <v>27</v>
      </c>
      <c r="Y17" s="66"/>
      <c r="Z17" s="72"/>
      <c r="AA17" s="72"/>
      <c r="AB17" s="74">
        <f>IF($G17-$I17&gt;0,1,0)+IF($K17-$M17&gt;0,1,0)+IF($O17-$Q17&gt;0,1,0)+IF($S17-$U17&gt;0,1,0)+IF($W17-$Y17&gt;0,1,0)</f>
        <v>0</v>
      </c>
      <c r="AC17" s="75" t="s">
        <v>27</v>
      </c>
      <c r="AD17" s="76">
        <f>IF($G17-$I17&lt;0,1,0)+IF($K17-$M17&lt;0,1,0)+IF($O17-$Q17&lt;0,1,0)+IF($S17-$U17&lt;0,1,0)+IF($W17-$Y17&lt;0,1,0)</f>
        <v>0</v>
      </c>
      <c r="AE17" s="77"/>
      <c r="AF17" s="78">
        <f>IF($AB17-$AD17&gt;0,1,0)</f>
        <v>0</v>
      </c>
      <c r="AG17" s="67" t="s">
        <v>27</v>
      </c>
      <c r="AH17" s="79">
        <f>IF($AB17-$AD17&lt;0,1,0)</f>
        <v>0</v>
      </c>
      <c r="AI17" s="111">
        <v>3</v>
      </c>
      <c r="AJ17" s="80"/>
      <c r="AK17" s="80"/>
      <c r="AM17" s="7"/>
      <c r="AN17" s="18"/>
    </row>
    <row r="18" spans="1:40" ht="14.25" customHeight="1">
      <c r="A18" s="15"/>
      <c r="G18" s="82"/>
      <c r="H18" s="83"/>
      <c r="I18" s="84"/>
      <c r="J18" s="72"/>
      <c r="K18" s="82"/>
      <c r="L18" s="83"/>
      <c r="M18" s="84"/>
      <c r="N18" s="72"/>
      <c r="O18" s="82"/>
      <c r="P18" s="83"/>
      <c r="Q18" s="84"/>
      <c r="R18" s="73"/>
      <c r="S18" s="82"/>
      <c r="T18" s="83"/>
      <c r="U18" s="84"/>
      <c r="V18" s="73"/>
      <c r="W18" s="82"/>
      <c r="X18" s="83"/>
      <c r="Y18" s="84"/>
      <c r="Z18" s="72"/>
      <c r="AA18" s="72"/>
      <c r="AB18" s="74"/>
      <c r="AC18" s="75"/>
      <c r="AD18" s="76"/>
      <c r="AE18" s="77"/>
      <c r="AF18" s="78"/>
      <c r="AG18" s="68"/>
      <c r="AH18" s="79"/>
      <c r="AI18" s="111"/>
      <c r="AJ18" s="80"/>
      <c r="AK18" s="80"/>
      <c r="AN18" s="18"/>
    </row>
    <row r="19" spans="1:40" ht="14.25" customHeight="1">
      <c r="A19" s="15" t="s">
        <v>8</v>
      </c>
      <c r="B19" s="1" t="str">
        <f>CONCATENATE(D10,"  -  ",D13)</f>
        <v>Rosvall Matti, KoKu  -  </v>
      </c>
      <c r="G19" s="65"/>
      <c r="H19" s="71" t="s">
        <v>27</v>
      </c>
      <c r="I19" s="66"/>
      <c r="J19" s="72"/>
      <c r="K19" s="65"/>
      <c r="L19" s="71" t="s">
        <v>27</v>
      </c>
      <c r="M19" s="66"/>
      <c r="N19" s="72"/>
      <c r="O19" s="65"/>
      <c r="P19" s="71" t="s">
        <v>27</v>
      </c>
      <c r="Q19" s="66"/>
      <c r="R19" s="73"/>
      <c r="S19" s="65"/>
      <c r="T19" s="71" t="s">
        <v>27</v>
      </c>
      <c r="U19" s="66"/>
      <c r="V19" s="73"/>
      <c r="W19" s="65"/>
      <c r="X19" s="71" t="s">
        <v>27</v>
      </c>
      <c r="Y19" s="66"/>
      <c r="Z19" s="72"/>
      <c r="AA19" s="72"/>
      <c r="AB19" s="74">
        <f>IF($G19-$I19&gt;0,1,0)+IF($K19-$M19&gt;0,1,0)+IF($O19-$Q19&gt;0,1,0)+IF($S19-$U19&gt;0,1,0)+IF($W19-$Y19&gt;0,1,0)</f>
        <v>0</v>
      </c>
      <c r="AC19" s="75" t="s">
        <v>27</v>
      </c>
      <c r="AD19" s="76">
        <f>IF($G19-$I19&lt;0,1,0)+IF($K19-$M19&lt;0,1,0)+IF($O19-$Q19&lt;0,1,0)+IF($S19-$U19&lt;0,1,0)+IF($W19-$Y19&lt;0,1,0)</f>
        <v>0</v>
      </c>
      <c r="AE19" s="77"/>
      <c r="AF19" s="78">
        <f>IF($AB19-$AD19&gt;0,1,0)</f>
        <v>0</v>
      </c>
      <c r="AG19" s="67" t="s">
        <v>27</v>
      </c>
      <c r="AH19" s="79">
        <f>IF($AB19-$AD19&lt;0,1,0)</f>
        <v>0</v>
      </c>
      <c r="AI19" s="111">
        <v>2</v>
      </c>
      <c r="AJ19" s="80"/>
      <c r="AK19" s="80"/>
      <c r="AM19" s="7"/>
      <c r="AN19" s="18"/>
    </row>
    <row r="20" spans="1:40" ht="14.25" customHeight="1">
      <c r="A20" s="15" t="s">
        <v>17</v>
      </c>
      <c r="B20" s="1" t="str">
        <f>CONCATENATE(D11,"  -  ",D12)</f>
        <v>Mäntyniemi Keijo, KurVi  -  Jokiranta Kari, SeSi</v>
      </c>
      <c r="G20" s="65">
        <v>11</v>
      </c>
      <c r="H20" s="71" t="s">
        <v>27</v>
      </c>
      <c r="I20" s="66">
        <v>6</v>
      </c>
      <c r="J20" s="72"/>
      <c r="K20" s="65">
        <v>11</v>
      </c>
      <c r="L20" s="71" t="s">
        <v>27</v>
      </c>
      <c r="M20" s="66">
        <v>5</v>
      </c>
      <c r="N20" s="72"/>
      <c r="O20" s="65">
        <v>12</v>
      </c>
      <c r="P20" s="71" t="s">
        <v>27</v>
      </c>
      <c r="Q20" s="66">
        <v>10</v>
      </c>
      <c r="R20" s="73"/>
      <c r="S20" s="65"/>
      <c r="T20" s="71" t="s">
        <v>27</v>
      </c>
      <c r="U20" s="66"/>
      <c r="V20" s="73"/>
      <c r="W20" s="65"/>
      <c r="X20" s="71" t="s">
        <v>27</v>
      </c>
      <c r="Y20" s="66"/>
      <c r="Z20" s="72"/>
      <c r="AA20" s="72"/>
      <c r="AB20" s="74">
        <f>IF($G20-$I20&gt;0,1,0)+IF($K20-$M20&gt;0,1,0)+IF($O20-$Q20&gt;0,1,0)+IF($S20-$U20&gt;0,1,0)+IF($W20-$Y20&gt;0,1,0)</f>
        <v>3</v>
      </c>
      <c r="AC20" s="75" t="s">
        <v>27</v>
      </c>
      <c r="AD20" s="76">
        <f>IF($G20-$I20&lt;0,1,0)+IF($K20-$M20&lt;0,1,0)+IF($O20-$Q20&lt;0,1,0)+IF($S20-$U20&lt;0,1,0)+IF($W20-$Y20&lt;0,1,0)</f>
        <v>0</v>
      </c>
      <c r="AE20" s="77"/>
      <c r="AF20" s="78">
        <f>IF($AB20-$AD20&gt;0,1,0)</f>
        <v>1</v>
      </c>
      <c r="AG20" s="67" t="s">
        <v>27</v>
      </c>
      <c r="AH20" s="79">
        <f>IF($AB20-$AD20&lt;0,1,0)</f>
        <v>0</v>
      </c>
      <c r="AI20" s="111">
        <v>1</v>
      </c>
      <c r="AJ20" s="80"/>
      <c r="AK20" s="80"/>
      <c r="AM20" s="7"/>
      <c r="AN20" s="18"/>
    </row>
    <row r="21" spans="1:40" ht="14.25" customHeight="1">
      <c r="A21" s="15"/>
      <c r="G21" s="82"/>
      <c r="H21" s="83"/>
      <c r="I21" s="84"/>
      <c r="J21" s="72"/>
      <c r="K21" s="82"/>
      <c r="L21" s="83"/>
      <c r="M21" s="84"/>
      <c r="N21" s="72"/>
      <c r="O21" s="82"/>
      <c r="P21" s="83"/>
      <c r="Q21" s="84"/>
      <c r="R21" s="73"/>
      <c r="S21" s="82"/>
      <c r="T21" s="83"/>
      <c r="U21" s="84"/>
      <c r="V21" s="73"/>
      <c r="W21" s="82"/>
      <c r="X21" s="83"/>
      <c r="Y21" s="84"/>
      <c r="Z21" s="72"/>
      <c r="AA21" s="72"/>
      <c r="AB21" s="74"/>
      <c r="AC21" s="75"/>
      <c r="AD21" s="76"/>
      <c r="AE21" s="77"/>
      <c r="AF21" s="78"/>
      <c r="AG21" s="68"/>
      <c r="AH21" s="79"/>
      <c r="AI21" s="111"/>
      <c r="AJ21" s="80"/>
      <c r="AK21" s="80"/>
      <c r="AN21" s="18"/>
    </row>
    <row r="22" spans="1:40" ht="14.25" customHeight="1">
      <c r="A22" s="15" t="s">
        <v>20</v>
      </c>
      <c r="B22" s="1" t="str">
        <f>CONCATENATE(D10,"  -  ",D11)</f>
        <v>Rosvall Matti, KoKu  -  Mäntyniemi Keijo, KurVi</v>
      </c>
      <c r="G22" s="65">
        <v>11</v>
      </c>
      <c r="H22" s="71" t="s">
        <v>27</v>
      </c>
      <c r="I22" s="66">
        <v>6</v>
      </c>
      <c r="J22" s="72"/>
      <c r="K22" s="65">
        <v>11</v>
      </c>
      <c r="L22" s="71" t="s">
        <v>27</v>
      </c>
      <c r="M22" s="66">
        <v>4</v>
      </c>
      <c r="N22" s="72"/>
      <c r="O22" s="65">
        <v>11</v>
      </c>
      <c r="P22" s="71" t="s">
        <v>27</v>
      </c>
      <c r="Q22" s="66">
        <v>3</v>
      </c>
      <c r="R22" s="73"/>
      <c r="S22" s="65"/>
      <c r="T22" s="71" t="s">
        <v>27</v>
      </c>
      <c r="U22" s="66"/>
      <c r="V22" s="73"/>
      <c r="W22" s="65"/>
      <c r="X22" s="71" t="s">
        <v>27</v>
      </c>
      <c r="Y22" s="66"/>
      <c r="Z22" s="72"/>
      <c r="AA22" s="72"/>
      <c r="AB22" s="74">
        <f>IF($G22-$I22&gt;0,1,0)+IF($K22-$M22&gt;0,1,0)+IF($O22-$Q22&gt;0,1,0)+IF($S22-$U22&gt;0,1,0)+IF($W22-$Y22&gt;0,1,0)</f>
        <v>3</v>
      </c>
      <c r="AC22" s="75" t="s">
        <v>27</v>
      </c>
      <c r="AD22" s="76">
        <f>IF($G22-$I22&lt;0,1,0)+IF($K22-$M22&lt;0,1,0)+IF($O22-$Q22&lt;0,1,0)+IF($S22-$U22&lt;0,1,0)+IF($W22-$Y22&lt;0,1,0)</f>
        <v>0</v>
      </c>
      <c r="AE22" s="77"/>
      <c r="AF22" s="78">
        <f>IF($AB22-$AD22&gt;0,1,0)</f>
        <v>1</v>
      </c>
      <c r="AG22" s="67" t="s">
        <v>27</v>
      </c>
      <c r="AH22" s="79">
        <f>IF($AB22-$AD22&lt;0,1,0)</f>
        <v>0</v>
      </c>
      <c r="AI22" s="111">
        <v>4</v>
      </c>
      <c r="AJ22" s="80"/>
      <c r="AK22" s="80"/>
      <c r="AM22" s="7"/>
      <c r="AN22" s="18"/>
    </row>
    <row r="23" spans="1:40" ht="14.25" customHeight="1">
      <c r="A23" s="15" t="s">
        <v>21</v>
      </c>
      <c r="B23" s="1" t="str">
        <f>CONCATENATE(D12,"  -  ",D13)</f>
        <v>Jokiranta Kari, SeSi  -  </v>
      </c>
      <c r="G23" s="65"/>
      <c r="H23" s="71" t="s">
        <v>27</v>
      </c>
      <c r="I23" s="66"/>
      <c r="J23" s="72"/>
      <c r="K23" s="65"/>
      <c r="L23" s="71" t="s">
        <v>27</v>
      </c>
      <c r="M23" s="66"/>
      <c r="N23" s="72"/>
      <c r="O23" s="65"/>
      <c r="P23" s="71" t="s">
        <v>27</v>
      </c>
      <c r="Q23" s="66"/>
      <c r="R23" s="73"/>
      <c r="S23" s="65"/>
      <c r="T23" s="71" t="s">
        <v>27</v>
      </c>
      <c r="U23" s="66"/>
      <c r="V23" s="73"/>
      <c r="W23" s="65"/>
      <c r="X23" s="71" t="s">
        <v>27</v>
      </c>
      <c r="Y23" s="66"/>
      <c r="Z23" s="72"/>
      <c r="AA23" s="72"/>
      <c r="AB23" s="85">
        <f>IF($G23-$I23&gt;0,1,0)+IF($K23-$M23&gt;0,1,0)+IF($O23-$Q23&gt;0,1,0)+IF($S23-$U23&gt;0,1,0)+IF($W23-$Y23&gt;0,1,0)</f>
        <v>0</v>
      </c>
      <c r="AC23" s="86" t="s">
        <v>27</v>
      </c>
      <c r="AD23" s="87">
        <f>IF($G23-$I23&lt;0,1,0)+IF($K23-$M23&lt;0,1,0)+IF($O23-$Q23&lt;0,1,0)+IF($S23-$U23&lt;0,1,0)+IF($W23-$Y23&lt;0,1,0)</f>
        <v>0</v>
      </c>
      <c r="AE23" s="77"/>
      <c r="AF23" s="88">
        <f>IF($AB23-$AD23&gt;0,1,0)</f>
        <v>0</v>
      </c>
      <c r="AG23" s="69" t="s">
        <v>27</v>
      </c>
      <c r="AH23" s="89">
        <f>IF($AB23-$AD23&lt;0,1,0)</f>
        <v>0</v>
      </c>
      <c r="AI23" s="111">
        <v>2</v>
      </c>
      <c r="AJ23" s="80"/>
      <c r="AK23" s="80"/>
      <c r="AM23" s="7"/>
      <c r="AN23" s="18"/>
    </row>
    <row r="24" spans="7:37" ht="14.25" customHeight="1">
      <c r="G24" s="90"/>
      <c r="H24" s="90"/>
      <c r="I24" s="90"/>
      <c r="J24" s="90"/>
      <c r="K24" s="90"/>
      <c r="L24" s="90"/>
      <c r="M24" s="90"/>
      <c r="N24" s="90"/>
      <c r="O24" s="90"/>
      <c r="P24" s="91"/>
      <c r="Q24" s="92"/>
      <c r="R24" s="92"/>
      <c r="S24" s="92"/>
      <c r="T24" s="92"/>
      <c r="U24" s="80"/>
      <c r="V24" s="80"/>
      <c r="W24" s="80"/>
      <c r="X24" s="80"/>
      <c r="Y24" s="80"/>
      <c r="Z24" s="80"/>
      <c r="AA24" s="80"/>
      <c r="AB24" s="80"/>
      <c r="AC24" s="90"/>
      <c r="AD24" s="90"/>
      <c r="AE24" s="90"/>
      <c r="AF24" s="90"/>
      <c r="AG24" s="80"/>
      <c r="AH24" s="80"/>
      <c r="AJ24" s="80"/>
      <c r="AK24" s="80"/>
    </row>
    <row r="25" spans="7:37" ht="14.25" customHeight="1"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</row>
    <row r="26" ht="15" customHeight="1">
      <c r="B26" s="9"/>
    </row>
    <row r="27" spans="2:4" ht="14.25" customHeight="1">
      <c r="B27" s="95" t="s">
        <v>56</v>
      </c>
      <c r="C27" s="31"/>
      <c r="D27" s="31"/>
    </row>
    <row r="28" spans="2:35" ht="14.25" customHeight="1">
      <c r="B28" s="12"/>
      <c r="C28" s="13"/>
      <c r="D28" s="14"/>
      <c r="E28" s="128">
        <v>1</v>
      </c>
      <c r="F28" s="129"/>
      <c r="G28" s="129"/>
      <c r="H28" s="129"/>
      <c r="I28" s="130"/>
      <c r="J28" s="128">
        <v>2</v>
      </c>
      <c r="K28" s="129"/>
      <c r="L28" s="129"/>
      <c r="M28" s="129"/>
      <c r="N28" s="130"/>
      <c r="O28" s="128">
        <v>3</v>
      </c>
      <c r="P28" s="129"/>
      <c r="Q28" s="129"/>
      <c r="R28" s="129"/>
      <c r="S28" s="130"/>
      <c r="T28" s="128">
        <v>4</v>
      </c>
      <c r="U28" s="129"/>
      <c r="V28" s="129"/>
      <c r="W28" s="129"/>
      <c r="X28" s="130"/>
      <c r="Y28" s="128" t="s">
        <v>0</v>
      </c>
      <c r="Z28" s="129"/>
      <c r="AA28" s="129"/>
      <c r="AB28" s="129"/>
      <c r="AC28" s="130"/>
      <c r="AD28" s="128" t="s">
        <v>1</v>
      </c>
      <c r="AE28" s="129"/>
      <c r="AF28" s="129"/>
      <c r="AG28" s="129"/>
      <c r="AH28" s="130"/>
      <c r="AI28" s="29" t="s">
        <v>2</v>
      </c>
    </row>
    <row r="29" spans="1:35" ht="14.25" customHeight="1">
      <c r="A29" s="20">
        <v>32</v>
      </c>
      <c r="B29" s="30">
        <v>1</v>
      </c>
      <c r="C29" s="36"/>
      <c r="D29" s="14" t="str">
        <f>IF(A29=0,"",INDEX(Nimet!$A$2:$D$251,A29,4))</f>
        <v>Kallinki Tuomas, SeSi</v>
      </c>
      <c r="E29" s="125"/>
      <c r="F29" s="126"/>
      <c r="G29" s="126"/>
      <c r="H29" s="126"/>
      <c r="I29" s="127"/>
      <c r="J29" s="122" t="str">
        <f>CONCATENATE(AB41,"-",AD41)</f>
        <v>3-0</v>
      </c>
      <c r="K29" s="123"/>
      <c r="L29" s="123"/>
      <c r="M29" s="123"/>
      <c r="N29" s="124"/>
      <c r="O29" s="122" t="str">
        <f>CONCATENATE(AB35,"-",AD35)</f>
        <v>3-2</v>
      </c>
      <c r="P29" s="123"/>
      <c r="Q29" s="123"/>
      <c r="R29" s="123"/>
      <c r="S29" s="124"/>
      <c r="T29" s="122" t="str">
        <f>CONCATENATE(AB38,"-",AD38)</f>
        <v>3-0</v>
      </c>
      <c r="U29" s="123"/>
      <c r="V29" s="123"/>
      <c r="W29" s="123"/>
      <c r="X29" s="124"/>
      <c r="Y29" s="128" t="str">
        <f>CONCATENATE(AF35+AF38+AF41,"-",AH35+AH38+AH41)</f>
        <v>3-0</v>
      </c>
      <c r="Z29" s="129"/>
      <c r="AA29" s="129"/>
      <c r="AB29" s="129"/>
      <c r="AC29" s="130"/>
      <c r="AD29" s="128" t="str">
        <f>CONCATENATE(AB35+AB38+AB41,"-",AD35+AD38+AD41)</f>
        <v>9-2</v>
      </c>
      <c r="AE29" s="129"/>
      <c r="AF29" s="129"/>
      <c r="AG29" s="129"/>
      <c r="AH29" s="130"/>
      <c r="AI29" s="70" t="s">
        <v>30</v>
      </c>
    </row>
    <row r="30" spans="1:35" ht="14.25" customHeight="1">
      <c r="A30" s="20">
        <v>6</v>
      </c>
      <c r="B30" s="30">
        <v>2</v>
      </c>
      <c r="C30" s="36"/>
      <c r="D30" s="14" t="str">
        <f>IF(A30=0,"",INDEX(Nimet!$A$2:$D$251,A30,4))</f>
        <v>Norrbo Peter, Isojoki</v>
      </c>
      <c r="E30" s="122" t="str">
        <f>CONCATENATE(AD41,"-",AB41)</f>
        <v>0-3</v>
      </c>
      <c r="F30" s="123"/>
      <c r="G30" s="123"/>
      <c r="H30" s="123"/>
      <c r="I30" s="124"/>
      <c r="J30" s="125"/>
      <c r="K30" s="126"/>
      <c r="L30" s="126"/>
      <c r="M30" s="126"/>
      <c r="N30" s="127"/>
      <c r="O30" s="122" t="str">
        <f>CONCATENATE(AB39,"-",AD39)</f>
        <v>2-1</v>
      </c>
      <c r="P30" s="123"/>
      <c r="Q30" s="123"/>
      <c r="R30" s="123"/>
      <c r="S30" s="124"/>
      <c r="T30" s="122" t="str">
        <f>CONCATENATE(AB36,"-",AD36)</f>
        <v>3-0</v>
      </c>
      <c r="U30" s="123"/>
      <c r="V30" s="123"/>
      <c r="W30" s="123"/>
      <c r="X30" s="124"/>
      <c r="Y30" s="128" t="str">
        <f>CONCATENATE(AF36+AF39+AH41,"-",AH36+AH39+AF41)</f>
        <v>2-1</v>
      </c>
      <c r="Z30" s="129"/>
      <c r="AA30" s="129"/>
      <c r="AB30" s="129"/>
      <c r="AC30" s="130"/>
      <c r="AD30" s="128" t="str">
        <f>CONCATENATE(AB36+AB39+AD41,"-",AD36+AD39+AB41)</f>
        <v>5-4</v>
      </c>
      <c r="AE30" s="129"/>
      <c r="AF30" s="129"/>
      <c r="AG30" s="129"/>
      <c r="AH30" s="130"/>
      <c r="AI30" s="70" t="s">
        <v>31</v>
      </c>
    </row>
    <row r="31" spans="1:35" ht="14.25" customHeight="1">
      <c r="A31" s="20">
        <v>15</v>
      </c>
      <c r="B31" s="30">
        <v>3</v>
      </c>
      <c r="C31" s="36"/>
      <c r="D31" s="14" t="str">
        <f>IF(A31=0,"",INDEX(Nimet!$A$2:$D$251,A31,4))</f>
        <v>Leskinen Janne, KoKu</v>
      </c>
      <c r="E31" s="122" t="str">
        <f>CONCATENATE(AD35,"-",AB35)</f>
        <v>2-3</v>
      </c>
      <c r="F31" s="123"/>
      <c r="G31" s="123"/>
      <c r="H31" s="123"/>
      <c r="I31" s="124"/>
      <c r="J31" s="122" t="str">
        <f>CONCATENATE(AD39,"-",AB39)</f>
        <v>1-2</v>
      </c>
      <c r="K31" s="123"/>
      <c r="L31" s="123"/>
      <c r="M31" s="123"/>
      <c r="N31" s="124"/>
      <c r="O31" s="125"/>
      <c r="P31" s="126"/>
      <c r="Q31" s="126"/>
      <c r="R31" s="126"/>
      <c r="S31" s="127"/>
      <c r="T31" s="122" t="str">
        <f>CONCATENATE(AB42,"-",AD42)</f>
        <v>3-0</v>
      </c>
      <c r="U31" s="123"/>
      <c r="V31" s="123"/>
      <c r="W31" s="123"/>
      <c r="X31" s="124"/>
      <c r="Y31" s="128" t="str">
        <f>CONCATENATE(AH35+AH39+AF42,"-",AF35+AF39+AH42)</f>
        <v>1-2</v>
      </c>
      <c r="Z31" s="129"/>
      <c r="AA31" s="129"/>
      <c r="AB31" s="129"/>
      <c r="AC31" s="130"/>
      <c r="AD31" s="128" t="str">
        <f>CONCATENATE(AD35+AD39+AB42,"-",AB35+AB39+AD42)</f>
        <v>6-5</v>
      </c>
      <c r="AE31" s="129"/>
      <c r="AF31" s="129"/>
      <c r="AG31" s="129"/>
      <c r="AH31" s="130"/>
      <c r="AI31" s="70" t="s">
        <v>32</v>
      </c>
    </row>
    <row r="32" spans="1:35" ht="14.25" customHeight="1">
      <c r="A32" s="20">
        <v>12</v>
      </c>
      <c r="B32" s="30">
        <v>4</v>
      </c>
      <c r="C32" s="36"/>
      <c r="D32" s="14" t="str">
        <f>IF(A32=0,"",INDEX(Nimet!$A$2:$D$251,A32,4))</f>
        <v>Gammelgård Levi, KoKu</v>
      </c>
      <c r="E32" s="122" t="str">
        <f>CONCATENATE(AD38,"-",AB38)</f>
        <v>0-3</v>
      </c>
      <c r="F32" s="123"/>
      <c r="G32" s="123"/>
      <c r="H32" s="123"/>
      <c r="I32" s="124"/>
      <c r="J32" s="122" t="str">
        <f>CONCATENATE(AD36,"-",AB36)</f>
        <v>0-3</v>
      </c>
      <c r="K32" s="123"/>
      <c r="L32" s="123"/>
      <c r="M32" s="123"/>
      <c r="N32" s="124"/>
      <c r="O32" s="122" t="str">
        <f>CONCATENATE(AD42,"-",AB42)</f>
        <v>0-3</v>
      </c>
      <c r="P32" s="123"/>
      <c r="Q32" s="123"/>
      <c r="R32" s="123"/>
      <c r="S32" s="124"/>
      <c r="T32" s="125"/>
      <c r="U32" s="126"/>
      <c r="V32" s="126"/>
      <c r="W32" s="126"/>
      <c r="X32" s="127"/>
      <c r="Y32" s="128" t="str">
        <f>CONCATENATE(AH36+AH38+AH42,"-",AF36+AF38+AF42)</f>
        <v>0-3</v>
      </c>
      <c r="Z32" s="129"/>
      <c r="AA32" s="129"/>
      <c r="AB32" s="129"/>
      <c r="AC32" s="130"/>
      <c r="AD32" s="128" t="str">
        <f>CONCATENATE(AD36+AD38+AD42,"-",AB36+AB38+AB42)</f>
        <v>0-9</v>
      </c>
      <c r="AE32" s="129"/>
      <c r="AF32" s="129"/>
      <c r="AG32" s="129"/>
      <c r="AH32" s="130"/>
      <c r="AI32" s="70" t="s">
        <v>116</v>
      </c>
    </row>
    <row r="33" spans="1:38" ht="14.25" customHeight="1">
      <c r="A33" s="16"/>
      <c r="B33" s="3"/>
      <c r="C33" s="3"/>
      <c r="D33" s="3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17"/>
      <c r="AJ33" s="6"/>
      <c r="AK33" s="6"/>
      <c r="AL33" s="6"/>
    </row>
    <row r="34" spans="2:37" ht="14.25" customHeight="1">
      <c r="B34" s="19" t="s">
        <v>28</v>
      </c>
      <c r="G34" s="60"/>
      <c r="H34" s="61">
        <v>1</v>
      </c>
      <c r="I34" s="62"/>
      <c r="J34" s="52"/>
      <c r="K34" s="55"/>
      <c r="L34" s="54">
        <v>2</v>
      </c>
      <c r="M34" s="56"/>
      <c r="N34" s="52"/>
      <c r="O34" s="55"/>
      <c r="P34" s="54">
        <v>3</v>
      </c>
      <c r="Q34" s="57"/>
      <c r="S34" s="58"/>
      <c r="T34" s="59">
        <v>4</v>
      </c>
      <c r="U34" s="57"/>
      <c r="W34" s="58"/>
      <c r="X34" s="59">
        <v>5</v>
      </c>
      <c r="Y34" s="57"/>
      <c r="Z34" s="3"/>
      <c r="AA34" s="3"/>
      <c r="AB34" s="58"/>
      <c r="AC34" s="53" t="s">
        <v>34</v>
      </c>
      <c r="AD34" s="57"/>
      <c r="AE34" s="52"/>
      <c r="AF34" s="55"/>
      <c r="AG34" s="63" t="s">
        <v>35</v>
      </c>
      <c r="AH34" s="64"/>
      <c r="AI34" s="11" t="s">
        <v>47</v>
      </c>
      <c r="AK34" s="11"/>
    </row>
    <row r="35" spans="1:40" ht="14.25" customHeight="1">
      <c r="A35" s="15" t="s">
        <v>12</v>
      </c>
      <c r="B35" s="1" t="str">
        <f>CONCATENATE(D29,"  -  ",D31)</f>
        <v>Kallinki Tuomas, SeSi  -  Leskinen Janne, KoKu</v>
      </c>
      <c r="G35" s="65">
        <v>7</v>
      </c>
      <c r="H35" s="71" t="s">
        <v>27</v>
      </c>
      <c r="I35" s="66">
        <v>11</v>
      </c>
      <c r="J35" s="72"/>
      <c r="K35" s="65">
        <v>11</v>
      </c>
      <c r="L35" s="71" t="s">
        <v>27</v>
      </c>
      <c r="M35" s="66">
        <v>2</v>
      </c>
      <c r="N35" s="72"/>
      <c r="O35" s="65">
        <v>9</v>
      </c>
      <c r="P35" s="71" t="s">
        <v>27</v>
      </c>
      <c r="Q35" s="66">
        <v>11</v>
      </c>
      <c r="R35" s="73"/>
      <c r="S35" s="65">
        <v>11</v>
      </c>
      <c r="T35" s="71" t="s">
        <v>27</v>
      </c>
      <c r="U35" s="66">
        <v>8</v>
      </c>
      <c r="V35" s="73"/>
      <c r="W35" s="65">
        <v>11</v>
      </c>
      <c r="X35" s="71" t="s">
        <v>27</v>
      </c>
      <c r="Y35" s="66">
        <v>4</v>
      </c>
      <c r="Z35" s="72"/>
      <c r="AA35" s="72"/>
      <c r="AB35" s="74">
        <f>IF($G35-$I35&gt;0,1,0)+IF($K35-$M35&gt;0,1,0)+IF($O35-$Q35&gt;0,1,0)+IF($S35-$U35&gt;0,1,0)+IF($W35-$Y35&gt;0,1,0)</f>
        <v>3</v>
      </c>
      <c r="AC35" s="75" t="s">
        <v>27</v>
      </c>
      <c r="AD35" s="76">
        <f>IF($G35-$I35&lt;0,1,0)+IF($K35-$M35&lt;0,1,0)+IF($O35-$Q35&lt;0,1,0)+IF($S35-$U35&lt;0,1,0)+IF($W35-$Y35&lt;0,1,0)</f>
        <v>2</v>
      </c>
      <c r="AE35" s="77"/>
      <c r="AF35" s="78">
        <f>IF($AB35-$AD35&gt;0,1,0)</f>
        <v>1</v>
      </c>
      <c r="AG35" s="67" t="s">
        <v>27</v>
      </c>
      <c r="AH35" s="79">
        <f>IF($AB35-$AD35&lt;0,1,0)</f>
        <v>0</v>
      </c>
      <c r="AI35" s="111">
        <v>4</v>
      </c>
      <c r="AJ35" s="80"/>
      <c r="AK35" s="80"/>
      <c r="AM35" s="7"/>
      <c r="AN35" s="18"/>
    </row>
    <row r="36" spans="1:40" ht="14.25" customHeight="1">
      <c r="A36" s="15" t="s">
        <v>5</v>
      </c>
      <c r="B36" s="1" t="str">
        <f>CONCATENATE(D30,"  -  ",D32)</f>
        <v>Norrbo Peter, Isojoki  -  Gammelgård Levi, KoKu</v>
      </c>
      <c r="G36" s="93">
        <v>11</v>
      </c>
      <c r="H36" s="81" t="s">
        <v>27</v>
      </c>
      <c r="I36" s="94">
        <v>5</v>
      </c>
      <c r="J36" s="72"/>
      <c r="K36" s="65">
        <v>11</v>
      </c>
      <c r="L36" s="71" t="s">
        <v>27</v>
      </c>
      <c r="M36" s="66">
        <v>6</v>
      </c>
      <c r="N36" s="72"/>
      <c r="O36" s="65">
        <v>11</v>
      </c>
      <c r="P36" s="71" t="s">
        <v>27</v>
      </c>
      <c r="Q36" s="66">
        <v>6</v>
      </c>
      <c r="R36" s="73"/>
      <c r="S36" s="65"/>
      <c r="T36" s="71" t="s">
        <v>27</v>
      </c>
      <c r="U36" s="66"/>
      <c r="V36" s="73"/>
      <c r="W36" s="65"/>
      <c r="X36" s="71" t="s">
        <v>27</v>
      </c>
      <c r="Y36" s="66"/>
      <c r="Z36" s="72"/>
      <c r="AA36" s="72"/>
      <c r="AB36" s="74">
        <f>IF($G36-$I36&gt;0,1,0)+IF($K36-$M36&gt;0,1,0)+IF($O36-$Q36&gt;0,1,0)+IF($S36-$U36&gt;0,1,0)+IF($W36-$Y36&gt;0,1,0)</f>
        <v>3</v>
      </c>
      <c r="AC36" s="75" t="s">
        <v>27</v>
      </c>
      <c r="AD36" s="76">
        <f>IF($G36-$I36&lt;0,1,0)+IF($K36-$M36&lt;0,1,0)+IF($O36-$Q36&lt;0,1,0)+IF($S36-$U36&lt;0,1,0)+IF($W36-$Y36&lt;0,1,0)</f>
        <v>0</v>
      </c>
      <c r="AE36" s="77"/>
      <c r="AF36" s="78">
        <f>IF($AB36-$AD36&gt;0,1,0)</f>
        <v>1</v>
      </c>
      <c r="AG36" s="67" t="s">
        <v>27</v>
      </c>
      <c r="AH36" s="79">
        <f>IF($AB36-$AD36&lt;0,1,0)</f>
        <v>0</v>
      </c>
      <c r="AI36" s="111">
        <v>3</v>
      </c>
      <c r="AJ36" s="80"/>
      <c r="AK36" s="80"/>
      <c r="AM36" s="7"/>
      <c r="AN36" s="18"/>
    </row>
    <row r="37" spans="1:40" ht="14.25" customHeight="1">
      <c r="A37" s="15"/>
      <c r="G37" s="82"/>
      <c r="H37" s="83"/>
      <c r="I37" s="84"/>
      <c r="J37" s="72"/>
      <c r="K37" s="82"/>
      <c r="L37" s="83"/>
      <c r="M37" s="84"/>
      <c r="N37" s="72"/>
      <c r="O37" s="82"/>
      <c r="P37" s="83"/>
      <c r="Q37" s="84"/>
      <c r="R37" s="73"/>
      <c r="S37" s="82"/>
      <c r="T37" s="83"/>
      <c r="U37" s="84"/>
      <c r="V37" s="73"/>
      <c r="W37" s="82"/>
      <c r="X37" s="83"/>
      <c r="Y37" s="84"/>
      <c r="Z37" s="72"/>
      <c r="AA37" s="72"/>
      <c r="AB37" s="74"/>
      <c r="AC37" s="75"/>
      <c r="AD37" s="76"/>
      <c r="AE37" s="77"/>
      <c r="AF37" s="78"/>
      <c r="AG37" s="68"/>
      <c r="AH37" s="79"/>
      <c r="AI37" s="111"/>
      <c r="AJ37" s="80"/>
      <c r="AK37" s="80"/>
      <c r="AN37" s="18"/>
    </row>
    <row r="38" spans="1:40" ht="14.25" customHeight="1">
      <c r="A38" s="15" t="s">
        <v>8</v>
      </c>
      <c r="B38" s="1" t="str">
        <f>CONCATENATE(D29,"  -  ",D32)</f>
        <v>Kallinki Tuomas, SeSi  -  Gammelgård Levi, KoKu</v>
      </c>
      <c r="G38" s="65">
        <v>11</v>
      </c>
      <c r="H38" s="71" t="s">
        <v>27</v>
      </c>
      <c r="I38" s="66">
        <v>4</v>
      </c>
      <c r="J38" s="72"/>
      <c r="K38" s="65">
        <v>11</v>
      </c>
      <c r="L38" s="71" t="s">
        <v>27</v>
      </c>
      <c r="M38" s="66">
        <v>9</v>
      </c>
      <c r="N38" s="72"/>
      <c r="O38" s="65">
        <v>11</v>
      </c>
      <c r="P38" s="71" t="s">
        <v>27</v>
      </c>
      <c r="Q38" s="66">
        <v>6</v>
      </c>
      <c r="R38" s="73"/>
      <c r="S38" s="65"/>
      <c r="T38" s="71" t="s">
        <v>27</v>
      </c>
      <c r="U38" s="66"/>
      <c r="V38" s="73"/>
      <c r="W38" s="65"/>
      <c r="X38" s="71" t="s">
        <v>27</v>
      </c>
      <c r="Y38" s="66"/>
      <c r="Z38" s="72"/>
      <c r="AA38" s="72"/>
      <c r="AB38" s="74">
        <f>IF($G38-$I38&gt;0,1,0)+IF($K38-$M38&gt;0,1,0)+IF($O38-$Q38&gt;0,1,0)+IF($S38-$U38&gt;0,1,0)+IF($W38-$Y38&gt;0,1,0)</f>
        <v>3</v>
      </c>
      <c r="AC38" s="75" t="s">
        <v>27</v>
      </c>
      <c r="AD38" s="76">
        <f>IF($G38-$I38&lt;0,1,0)+IF($K38-$M38&lt;0,1,0)+IF($O38-$Q38&lt;0,1,0)+IF($S38-$U38&lt;0,1,0)+IF($W38-$Y38&lt;0,1,0)</f>
        <v>0</v>
      </c>
      <c r="AE38" s="77"/>
      <c r="AF38" s="78">
        <f>IF($AB38-$AD38&gt;0,1,0)</f>
        <v>1</v>
      </c>
      <c r="AG38" s="67" t="s">
        <v>27</v>
      </c>
      <c r="AH38" s="79">
        <f>IF($AB38-$AD38&lt;0,1,0)</f>
        <v>0</v>
      </c>
      <c r="AI38" s="111">
        <v>2</v>
      </c>
      <c r="AJ38" s="80"/>
      <c r="AK38" s="80"/>
      <c r="AM38" s="7"/>
      <c r="AN38" s="18"/>
    </row>
    <row r="39" spans="1:40" ht="14.25" customHeight="1">
      <c r="A39" s="15" t="s">
        <v>17</v>
      </c>
      <c r="B39" s="1" t="str">
        <f>CONCATENATE(D30,"  -  ",D31)</f>
        <v>Norrbo Peter, Isojoki  -  Leskinen Janne, KoKu</v>
      </c>
      <c r="G39" s="65">
        <v>9</v>
      </c>
      <c r="H39" s="71" t="s">
        <v>27</v>
      </c>
      <c r="I39" s="66">
        <v>11</v>
      </c>
      <c r="J39" s="72"/>
      <c r="K39" s="65">
        <v>11</v>
      </c>
      <c r="L39" s="71" t="s">
        <v>27</v>
      </c>
      <c r="M39" s="66">
        <v>4</v>
      </c>
      <c r="N39" s="72"/>
      <c r="O39" s="65">
        <v>11</v>
      </c>
      <c r="P39" s="71" t="s">
        <v>27</v>
      </c>
      <c r="Q39" s="66">
        <v>8</v>
      </c>
      <c r="R39" s="73"/>
      <c r="S39" s="65"/>
      <c r="T39" s="71" t="s">
        <v>27</v>
      </c>
      <c r="U39" s="66"/>
      <c r="V39" s="73"/>
      <c r="W39" s="65"/>
      <c r="X39" s="71" t="s">
        <v>27</v>
      </c>
      <c r="Y39" s="66"/>
      <c r="Z39" s="72"/>
      <c r="AA39" s="72"/>
      <c r="AB39" s="74">
        <f>IF($G39-$I39&gt;0,1,0)+IF($K39-$M39&gt;0,1,0)+IF($O39-$Q39&gt;0,1,0)+IF($S39-$U39&gt;0,1,0)+IF($W39-$Y39&gt;0,1,0)</f>
        <v>2</v>
      </c>
      <c r="AC39" s="75" t="s">
        <v>27</v>
      </c>
      <c r="AD39" s="76">
        <f>IF($G39-$I39&lt;0,1,0)+IF($K39-$M39&lt;0,1,0)+IF($O39-$Q39&lt;0,1,0)+IF($S39-$U39&lt;0,1,0)+IF($W39-$Y39&lt;0,1,0)</f>
        <v>1</v>
      </c>
      <c r="AE39" s="77"/>
      <c r="AF39" s="78">
        <f>IF($AB39-$AD39&gt;0,1,0)</f>
        <v>1</v>
      </c>
      <c r="AG39" s="67" t="s">
        <v>27</v>
      </c>
      <c r="AH39" s="79">
        <f>IF($AB39-$AD39&lt;0,1,0)</f>
        <v>0</v>
      </c>
      <c r="AI39" s="111">
        <v>1</v>
      </c>
      <c r="AJ39" s="80"/>
      <c r="AK39" s="80"/>
      <c r="AM39" s="7"/>
      <c r="AN39" s="18"/>
    </row>
    <row r="40" spans="1:40" ht="14.25" customHeight="1">
      <c r="A40" s="15"/>
      <c r="G40" s="82"/>
      <c r="H40" s="83"/>
      <c r="I40" s="84"/>
      <c r="J40" s="72"/>
      <c r="K40" s="82"/>
      <c r="L40" s="83"/>
      <c r="M40" s="84"/>
      <c r="N40" s="72"/>
      <c r="O40" s="82"/>
      <c r="P40" s="83"/>
      <c r="Q40" s="84"/>
      <c r="R40" s="73"/>
      <c r="S40" s="82"/>
      <c r="T40" s="83"/>
      <c r="U40" s="84"/>
      <c r="V40" s="73"/>
      <c r="W40" s="82"/>
      <c r="X40" s="83"/>
      <c r="Y40" s="84"/>
      <c r="Z40" s="72"/>
      <c r="AA40" s="72"/>
      <c r="AB40" s="74"/>
      <c r="AC40" s="75"/>
      <c r="AD40" s="76"/>
      <c r="AE40" s="77"/>
      <c r="AF40" s="78"/>
      <c r="AG40" s="68"/>
      <c r="AH40" s="79"/>
      <c r="AI40" s="111"/>
      <c r="AJ40" s="80"/>
      <c r="AK40" s="80"/>
      <c r="AN40" s="18"/>
    </row>
    <row r="41" spans="1:40" ht="14.25" customHeight="1">
      <c r="A41" s="15" t="s">
        <v>20</v>
      </c>
      <c r="B41" s="1" t="str">
        <f>CONCATENATE(D29,"  -  ",D30)</f>
        <v>Kallinki Tuomas, SeSi  -  Norrbo Peter, Isojoki</v>
      </c>
      <c r="G41" s="65">
        <v>11</v>
      </c>
      <c r="H41" s="71" t="s">
        <v>27</v>
      </c>
      <c r="I41" s="66">
        <v>4</v>
      </c>
      <c r="J41" s="72"/>
      <c r="K41" s="65">
        <v>12</v>
      </c>
      <c r="L41" s="71" t="s">
        <v>27</v>
      </c>
      <c r="M41" s="66">
        <v>10</v>
      </c>
      <c r="N41" s="72"/>
      <c r="O41" s="65">
        <v>11</v>
      </c>
      <c r="P41" s="71" t="s">
        <v>27</v>
      </c>
      <c r="Q41" s="66">
        <v>7</v>
      </c>
      <c r="R41" s="73"/>
      <c r="S41" s="65"/>
      <c r="T41" s="71" t="s">
        <v>27</v>
      </c>
      <c r="U41" s="66"/>
      <c r="V41" s="73"/>
      <c r="W41" s="65"/>
      <c r="X41" s="71" t="s">
        <v>27</v>
      </c>
      <c r="Y41" s="66"/>
      <c r="Z41" s="72"/>
      <c r="AA41" s="72"/>
      <c r="AB41" s="74">
        <f>IF($G41-$I41&gt;0,1,0)+IF($K41-$M41&gt;0,1,0)+IF($O41-$Q41&gt;0,1,0)+IF($S41-$U41&gt;0,1,0)+IF($W41-$Y41&gt;0,1,0)</f>
        <v>3</v>
      </c>
      <c r="AC41" s="75" t="s">
        <v>27</v>
      </c>
      <c r="AD41" s="76">
        <f>IF($G41-$I41&lt;0,1,0)+IF($K41-$M41&lt;0,1,0)+IF($O41-$Q41&lt;0,1,0)+IF($S41-$U41&lt;0,1,0)+IF($W41-$Y41&lt;0,1,0)</f>
        <v>0</v>
      </c>
      <c r="AE41" s="77"/>
      <c r="AF41" s="78">
        <f>IF($AB41-$AD41&gt;0,1,0)</f>
        <v>1</v>
      </c>
      <c r="AG41" s="67" t="s">
        <v>27</v>
      </c>
      <c r="AH41" s="79">
        <f>IF($AB41-$AD41&lt;0,1,0)</f>
        <v>0</v>
      </c>
      <c r="AI41" s="111">
        <v>4</v>
      </c>
      <c r="AJ41" s="80"/>
      <c r="AK41" s="80"/>
      <c r="AM41" s="7"/>
      <c r="AN41" s="18"/>
    </row>
    <row r="42" spans="1:40" ht="14.25" customHeight="1">
      <c r="A42" s="15" t="s">
        <v>21</v>
      </c>
      <c r="B42" s="1" t="str">
        <f>CONCATENATE(D31,"  -  ",D32)</f>
        <v>Leskinen Janne, KoKu  -  Gammelgård Levi, KoKu</v>
      </c>
      <c r="G42" s="65">
        <v>11</v>
      </c>
      <c r="H42" s="71" t="s">
        <v>27</v>
      </c>
      <c r="I42" s="66">
        <v>1</v>
      </c>
      <c r="J42" s="72"/>
      <c r="K42" s="65">
        <v>11</v>
      </c>
      <c r="L42" s="71" t="s">
        <v>27</v>
      </c>
      <c r="M42" s="66">
        <v>6</v>
      </c>
      <c r="N42" s="72"/>
      <c r="O42" s="65">
        <v>11</v>
      </c>
      <c r="P42" s="71" t="s">
        <v>27</v>
      </c>
      <c r="Q42" s="66">
        <v>7</v>
      </c>
      <c r="R42" s="73"/>
      <c r="S42" s="65"/>
      <c r="T42" s="71" t="s">
        <v>27</v>
      </c>
      <c r="U42" s="66"/>
      <c r="V42" s="73"/>
      <c r="W42" s="65"/>
      <c r="X42" s="71" t="s">
        <v>27</v>
      </c>
      <c r="Y42" s="66"/>
      <c r="Z42" s="72"/>
      <c r="AA42" s="72"/>
      <c r="AB42" s="85">
        <f>IF($G42-$I42&gt;0,1,0)+IF($K42-$M42&gt;0,1,0)+IF($O42-$Q42&gt;0,1,0)+IF($S42-$U42&gt;0,1,0)+IF($W42-$Y42&gt;0,1,0)</f>
        <v>3</v>
      </c>
      <c r="AC42" s="86" t="s">
        <v>27</v>
      </c>
      <c r="AD42" s="87">
        <f>IF($G42-$I42&lt;0,1,0)+IF($K42-$M42&lt;0,1,0)+IF($O42-$Q42&lt;0,1,0)+IF($S42-$U42&lt;0,1,0)+IF($W42-$Y42&lt;0,1,0)</f>
        <v>0</v>
      </c>
      <c r="AE42" s="77"/>
      <c r="AF42" s="88">
        <f>IF($AB42-$AD42&gt;0,1,0)</f>
        <v>1</v>
      </c>
      <c r="AG42" s="69" t="s">
        <v>27</v>
      </c>
      <c r="AH42" s="89">
        <f>IF($AB42-$AD42&lt;0,1,0)</f>
        <v>0</v>
      </c>
      <c r="AI42" s="111">
        <v>2</v>
      </c>
      <c r="AJ42" s="80"/>
      <c r="AK42" s="80"/>
      <c r="AM42" s="7"/>
      <c r="AN42" s="18"/>
    </row>
    <row r="43" spans="7:37" ht="14.25" customHeight="1">
      <c r="G43" s="90"/>
      <c r="H43" s="90"/>
      <c r="I43" s="90"/>
      <c r="J43" s="90"/>
      <c r="K43" s="90"/>
      <c r="L43" s="90"/>
      <c r="M43" s="90"/>
      <c r="N43" s="90"/>
      <c r="O43" s="90"/>
      <c r="P43" s="91"/>
      <c r="Q43" s="92"/>
      <c r="R43" s="92"/>
      <c r="S43" s="92"/>
      <c r="T43" s="92"/>
      <c r="U43" s="80"/>
      <c r="V43" s="80"/>
      <c r="W43" s="80"/>
      <c r="X43" s="80"/>
      <c r="Y43" s="80"/>
      <c r="Z43" s="80"/>
      <c r="AA43" s="80"/>
      <c r="AB43" s="80"/>
      <c r="AC43" s="90"/>
      <c r="AD43" s="90"/>
      <c r="AE43" s="90"/>
      <c r="AF43" s="90"/>
      <c r="AG43" s="80"/>
      <c r="AH43" s="80"/>
      <c r="AI43" s="80"/>
      <c r="AJ43" s="80"/>
      <c r="AK43" s="80"/>
    </row>
    <row r="44" spans="7:37" ht="14.25" customHeight="1"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</row>
  </sheetData>
  <sheetProtection/>
  <mergeCells count="60">
    <mergeCell ref="E32:I32"/>
    <mergeCell ref="J32:N32"/>
    <mergeCell ref="O32:S32"/>
    <mergeCell ref="T32:X32"/>
    <mergeCell ref="Y32:AC32"/>
    <mergeCell ref="AD32:AH32"/>
    <mergeCell ref="E31:I31"/>
    <mergeCell ref="J31:N31"/>
    <mergeCell ref="O31:S31"/>
    <mergeCell ref="T31:X31"/>
    <mergeCell ref="Y31:AC31"/>
    <mergeCell ref="AD31:AH31"/>
    <mergeCell ref="E30:I30"/>
    <mergeCell ref="J30:N30"/>
    <mergeCell ref="O30:S30"/>
    <mergeCell ref="T30:X30"/>
    <mergeCell ref="Y30:AC30"/>
    <mergeCell ref="AD30:AH30"/>
    <mergeCell ref="E29:I29"/>
    <mergeCell ref="J29:N29"/>
    <mergeCell ref="O29:S29"/>
    <mergeCell ref="T29:X29"/>
    <mergeCell ref="Y29:AC29"/>
    <mergeCell ref="AD29:AH29"/>
    <mergeCell ref="E28:I28"/>
    <mergeCell ref="J28:N28"/>
    <mergeCell ref="O28:S28"/>
    <mergeCell ref="T28:X28"/>
    <mergeCell ref="Y28:AC28"/>
    <mergeCell ref="AD28:AH28"/>
    <mergeCell ref="E13:I13"/>
    <mergeCell ref="J13:N13"/>
    <mergeCell ref="O13:S13"/>
    <mergeCell ref="T13:X13"/>
    <mergeCell ref="Y13:AC13"/>
    <mergeCell ref="AD13:AH13"/>
    <mergeCell ref="E12:I12"/>
    <mergeCell ref="J12:N12"/>
    <mergeCell ref="O12:S12"/>
    <mergeCell ref="T12:X12"/>
    <mergeCell ref="Y12:AC12"/>
    <mergeCell ref="AD12:AH12"/>
    <mergeCell ref="E11:I11"/>
    <mergeCell ref="J11:N11"/>
    <mergeCell ref="O11:S11"/>
    <mergeCell ref="T11:X11"/>
    <mergeCell ref="Y11:AC11"/>
    <mergeCell ref="AD11:AH11"/>
    <mergeCell ref="E10:I10"/>
    <mergeCell ref="J10:N10"/>
    <mergeCell ref="O10:S10"/>
    <mergeCell ref="T10:X10"/>
    <mergeCell ref="Y10:AC10"/>
    <mergeCell ref="AD10:AH10"/>
    <mergeCell ref="E9:I9"/>
    <mergeCell ref="J9:N9"/>
    <mergeCell ref="O9:S9"/>
    <mergeCell ref="T9:X9"/>
    <mergeCell ref="Y9:AC9"/>
    <mergeCell ref="AD9:AH9"/>
  </mergeCells>
  <printOptions/>
  <pageMargins left="0" right="0" top="0" bottom="0" header="0.5118110236220472" footer="0.5118110236220472"/>
  <pageSetup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K28"/>
  <sheetViews>
    <sheetView zoomScale="75" zoomScaleNormal="75" zoomScaleSheetLayoutView="75" zoomScalePageLayoutView="0" workbookViewId="0" topLeftCell="A1">
      <selection activeCell="J19" sqref="J19"/>
    </sheetView>
  </sheetViews>
  <sheetFormatPr defaultColWidth="5.710937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5.8515625" style="1" bestFit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53</v>
      </c>
    </row>
    <row r="2" ht="15" customHeight="1">
      <c r="D2" s="10" t="s">
        <v>26</v>
      </c>
    </row>
    <row r="3" spans="4:8" ht="15" customHeight="1">
      <c r="D3" s="9"/>
      <c r="G3" s="22"/>
      <c r="H3" s="3"/>
    </row>
    <row r="4" spans="4:7" ht="15" customHeight="1">
      <c r="D4" s="10" t="s">
        <v>57</v>
      </c>
      <c r="G4" s="22"/>
    </row>
    <row r="5" spans="4:7" ht="15" customHeight="1">
      <c r="D5" s="10"/>
      <c r="G5" s="22"/>
    </row>
    <row r="6" spans="4:7" ht="15" customHeight="1">
      <c r="D6" s="10" t="s">
        <v>58</v>
      </c>
      <c r="G6" s="22"/>
    </row>
    <row r="8" spans="4:6" ht="15" customHeight="1">
      <c r="D8" s="2"/>
      <c r="E8" s="2"/>
      <c r="F8" s="2"/>
    </row>
    <row r="9" spans="3:10" ht="14.25" customHeight="1">
      <c r="C9" s="20">
        <v>13</v>
      </c>
      <c r="D9" s="51">
        <v>1</v>
      </c>
      <c r="E9" s="44" t="s">
        <v>100</v>
      </c>
      <c r="F9" s="5" t="str">
        <f>IF(C9=0,"",INDEX(Nimet!$A$2:$D$251,C9,4))</f>
        <v>Ingman Mats, KoKu</v>
      </c>
      <c r="G9" s="41" t="s">
        <v>149</v>
      </c>
      <c r="H9" s="23"/>
      <c r="I9" s="23"/>
      <c r="J9" s="23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32"/>
      <c r="H10" s="41" t="s">
        <v>149</v>
      </c>
      <c r="I10" s="23"/>
      <c r="J10" s="23"/>
    </row>
    <row r="11" spans="3:10" ht="14.25" customHeight="1">
      <c r="C11" s="20">
        <v>18</v>
      </c>
      <c r="D11" s="49">
        <v>3</v>
      </c>
      <c r="E11" s="44" t="s">
        <v>107</v>
      </c>
      <c r="F11" s="5" t="str">
        <f>IF(C11=0,"",INDEX(Nimet!$A$2:$D$251,C11,4))</f>
        <v>Rönn Johan, KoKu</v>
      </c>
      <c r="G11" s="43" t="s">
        <v>153</v>
      </c>
      <c r="H11" s="118" t="s">
        <v>157</v>
      </c>
      <c r="I11" s="23"/>
      <c r="J11" s="23"/>
    </row>
    <row r="12" spans="3:10" ht="14.25" customHeight="1">
      <c r="C12" s="20">
        <v>6</v>
      </c>
      <c r="D12" s="50">
        <v>4</v>
      </c>
      <c r="E12" s="45" t="s">
        <v>108</v>
      </c>
      <c r="F12" s="4" t="str">
        <f>IF(C12=0,"",INDEX(Nimet!$A$2:$D$251,C12,4))</f>
        <v>Norrbo Peter, Isojoki</v>
      </c>
      <c r="G12" s="37" t="s">
        <v>154</v>
      </c>
      <c r="H12" s="25"/>
      <c r="I12" s="41" t="s">
        <v>149</v>
      </c>
      <c r="J12" s="23"/>
    </row>
    <row r="13" spans="3:10" ht="14.25" customHeight="1">
      <c r="C13" s="20">
        <v>17</v>
      </c>
      <c r="D13" s="49">
        <v>5</v>
      </c>
      <c r="E13" s="44" t="s">
        <v>105</v>
      </c>
      <c r="F13" s="5" t="str">
        <f>IF(C13=0,"",INDEX(Nimet!$A$2:$D$251,C13,4))</f>
        <v>Rosvall Matti, KoKu</v>
      </c>
      <c r="G13" s="40" t="s">
        <v>142</v>
      </c>
      <c r="H13" s="25"/>
      <c r="I13" s="118" t="s">
        <v>158</v>
      </c>
      <c r="J13" s="23"/>
    </row>
    <row r="14" spans="3:10" ht="14.25" customHeight="1">
      <c r="C14" s="20">
        <v>20</v>
      </c>
      <c r="D14" s="50">
        <v>6</v>
      </c>
      <c r="E14" s="45" t="s">
        <v>99</v>
      </c>
      <c r="F14" s="4" t="str">
        <f>IF(C14=0,"",INDEX(Nimet!$A$2:$D$251,C14,4))</f>
        <v>Ström Börje, KoKu</v>
      </c>
      <c r="G14" s="117" t="s">
        <v>143</v>
      </c>
      <c r="H14" s="42" t="s">
        <v>147</v>
      </c>
      <c r="I14" s="25"/>
      <c r="J14" s="23"/>
    </row>
    <row r="15" spans="3:10" ht="14.25" customHeight="1">
      <c r="C15" s="20"/>
      <c r="D15" s="49">
        <v>7</v>
      </c>
      <c r="E15" s="44"/>
      <c r="F15" s="5">
        <f>IF(C15=0,"",INDEX(Nimet!$A$2:$D$251,C15,4))</f>
      </c>
      <c r="G15" s="42" t="s">
        <v>147</v>
      </c>
      <c r="H15" s="37" t="s">
        <v>148</v>
      </c>
      <c r="I15" s="25"/>
      <c r="J15" s="23"/>
    </row>
    <row r="16" spans="3:10" ht="14.25" customHeight="1">
      <c r="C16" s="20">
        <v>9</v>
      </c>
      <c r="D16" s="50">
        <v>8</v>
      </c>
      <c r="E16" s="45" t="s">
        <v>104</v>
      </c>
      <c r="F16" s="4" t="str">
        <f>IF(C16=0,"",INDEX(Nimet!$A$2:$D$251,C16,4))</f>
        <v>Alén Tommy, KoKu</v>
      </c>
      <c r="G16" s="33"/>
      <c r="H16" s="23"/>
      <c r="I16" s="25"/>
      <c r="J16" s="23"/>
    </row>
    <row r="17" spans="4:10" ht="14.25" customHeight="1">
      <c r="D17" s="3"/>
      <c r="E17" s="48"/>
      <c r="F17" s="3"/>
      <c r="G17" s="37"/>
      <c r="H17" s="23"/>
      <c r="I17" s="25"/>
      <c r="J17" s="41" t="s">
        <v>149</v>
      </c>
    </row>
    <row r="18" spans="4:11" ht="14.25" customHeight="1">
      <c r="D18" s="2"/>
      <c r="E18" s="45"/>
      <c r="F18" s="2"/>
      <c r="G18" s="38"/>
      <c r="H18" s="26"/>
      <c r="I18" s="25"/>
      <c r="J18" s="119" t="s">
        <v>159</v>
      </c>
      <c r="K18" s="3"/>
    </row>
    <row r="19" spans="3:11" ht="14.25" customHeight="1">
      <c r="C19" s="20">
        <v>16</v>
      </c>
      <c r="D19" s="49">
        <v>9</v>
      </c>
      <c r="E19" s="44" t="s">
        <v>103</v>
      </c>
      <c r="F19" s="5" t="str">
        <f>IF(C19=0,"",INDEX(Nimet!$A$2:$D$251,C19,4))</f>
        <v>Risku Jarkko, KoKu</v>
      </c>
      <c r="G19" s="40" t="s">
        <v>150</v>
      </c>
      <c r="H19" s="23"/>
      <c r="I19" s="25"/>
      <c r="J19" s="23"/>
      <c r="K19" s="3"/>
    </row>
    <row r="20" spans="3:11" ht="14.25" customHeight="1">
      <c r="C20" s="20"/>
      <c r="D20" s="50">
        <v>10</v>
      </c>
      <c r="E20" s="45"/>
      <c r="F20" s="4">
        <f>IF(C20=0,"",INDEX(Nimet!$A$2:$D$251,C20,4))</f>
      </c>
      <c r="G20" s="32"/>
      <c r="H20" s="41" t="s">
        <v>150</v>
      </c>
      <c r="I20" s="25"/>
      <c r="J20" s="23"/>
      <c r="K20" s="3"/>
    </row>
    <row r="21" spans="3:11" ht="14.25" customHeight="1">
      <c r="C21" s="20">
        <v>26</v>
      </c>
      <c r="D21" s="49">
        <v>11</v>
      </c>
      <c r="E21" s="44" t="s">
        <v>101</v>
      </c>
      <c r="F21" s="5" t="str">
        <f>IF(C21=0,"",INDEX(Nimet!$A$2:$D$251,C21,4))</f>
        <v>Lindroos Jukka, KurVi</v>
      </c>
      <c r="G21" s="43" t="s">
        <v>151</v>
      </c>
      <c r="H21" s="118" t="s">
        <v>155</v>
      </c>
      <c r="I21" s="25"/>
      <c r="J21" s="23"/>
      <c r="K21" s="3"/>
    </row>
    <row r="22" spans="3:11" ht="14.25" customHeight="1">
      <c r="C22" s="20">
        <v>32</v>
      </c>
      <c r="D22" s="50">
        <v>12</v>
      </c>
      <c r="E22" s="45" t="s">
        <v>106</v>
      </c>
      <c r="F22" s="4" t="str">
        <f>IF(C22=0,"",INDEX(Nimet!$A$2:$D$251,C22,4))</f>
        <v>Kallinki Tuomas, SeSi</v>
      </c>
      <c r="G22" s="37" t="s">
        <v>152</v>
      </c>
      <c r="H22" s="25"/>
      <c r="I22" s="42" t="s">
        <v>150</v>
      </c>
      <c r="J22" s="23"/>
      <c r="K22" s="3"/>
    </row>
    <row r="23" spans="3:11" ht="14.25" customHeight="1">
      <c r="C23" s="20">
        <v>27</v>
      </c>
      <c r="D23" s="49">
        <v>13</v>
      </c>
      <c r="E23" s="44" t="s">
        <v>109</v>
      </c>
      <c r="F23" s="5" t="str">
        <f>IF(C23=0,"",INDEX(Nimet!$A$2:$D$251,C23,4))</f>
        <v>Mäntyniemi Keijo, KurVi</v>
      </c>
      <c r="G23" s="40" t="s">
        <v>140</v>
      </c>
      <c r="H23" s="25"/>
      <c r="I23" s="37" t="s">
        <v>156</v>
      </c>
      <c r="J23" s="23"/>
      <c r="K23" s="3"/>
    </row>
    <row r="24" spans="3:11" ht="14.25" customHeight="1">
      <c r="C24" s="20">
        <v>28</v>
      </c>
      <c r="D24" s="50">
        <v>14</v>
      </c>
      <c r="E24" s="45" t="s">
        <v>110</v>
      </c>
      <c r="F24" s="4" t="str">
        <f>IF(C24=0,"",INDEX(Nimet!$A$2:$D$251,C24,4))</f>
        <v>Antinoja Jari, SeSi</v>
      </c>
      <c r="G24" s="117" t="s">
        <v>141</v>
      </c>
      <c r="H24" s="42" t="s">
        <v>144</v>
      </c>
      <c r="I24" s="23"/>
      <c r="J24" s="23"/>
      <c r="K24" s="3"/>
    </row>
    <row r="25" spans="3:11" ht="14.25" customHeight="1">
      <c r="C25" s="20"/>
      <c r="D25" s="49">
        <v>15</v>
      </c>
      <c r="E25" s="44"/>
      <c r="F25" s="5">
        <f>IF(C25=0,"",INDEX(Nimet!$A$2:$D$251,C25,4))</f>
      </c>
      <c r="G25" s="43" t="s">
        <v>144</v>
      </c>
      <c r="H25" s="37" t="s">
        <v>145</v>
      </c>
      <c r="I25" s="23"/>
      <c r="J25" s="23"/>
      <c r="K25" s="3"/>
    </row>
    <row r="26" spans="3:11" ht="14.25" customHeight="1">
      <c r="C26" s="20">
        <v>10</v>
      </c>
      <c r="D26" s="50">
        <v>16</v>
      </c>
      <c r="E26" s="45" t="s">
        <v>102</v>
      </c>
      <c r="F26" s="4" t="str">
        <f>IF(C26=0,"",INDEX(Nimet!$A$2:$D$251,C26,4))</f>
        <v>Dahlström Jukka, KoKu</v>
      </c>
      <c r="G26" s="33"/>
      <c r="H26" s="23"/>
      <c r="I26" s="23"/>
      <c r="J26" s="23"/>
      <c r="K26" s="3"/>
    </row>
    <row r="27" spans="7:11" ht="14.25" customHeight="1">
      <c r="G27" s="7"/>
      <c r="H27" s="7"/>
      <c r="I27" s="6"/>
      <c r="J27" s="6"/>
      <c r="K27" s="3"/>
    </row>
    <row r="28" spans="9:10" ht="15" customHeight="1">
      <c r="I28" s="3"/>
      <c r="J28" s="3"/>
    </row>
  </sheetData>
  <sheetProtection/>
  <printOptions/>
  <pageMargins left="0.75" right="0.75" top="1" bottom="1" header="0.4921259845" footer="0.4921259845"/>
  <pageSetup fitToHeight="1" fitToWidth="1" horizontalDpi="600" verticalDpi="600" orientation="portrait" paperSize="9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C1:K46"/>
  <sheetViews>
    <sheetView showGridLines="0" zoomScale="75" zoomScaleNormal="75" zoomScaleSheetLayoutView="75" zoomScalePageLayoutView="0" workbookViewId="0" topLeftCell="A1">
      <selection activeCell="F27" sqref="F27"/>
    </sheetView>
  </sheetViews>
  <sheetFormatPr defaultColWidth="5.710937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36</v>
      </c>
    </row>
    <row r="2" ht="15" customHeight="1">
      <c r="D2" s="10" t="s">
        <v>26</v>
      </c>
    </row>
    <row r="3" spans="4:10" ht="15" customHeight="1">
      <c r="D3" s="9"/>
      <c r="G3" s="22" t="s">
        <v>30</v>
      </c>
      <c r="H3" s="3">
        <f>IF(J27="","",VLOOKUP(J27,D9:F46,3))</f>
      </c>
      <c r="J3" s="1">
        <f>IF(J28="","",J28)</f>
      </c>
    </row>
    <row r="4" spans="4:8" ht="15" customHeight="1">
      <c r="D4" s="9"/>
      <c r="G4" s="22" t="s">
        <v>31</v>
      </c>
      <c r="H4" s="1">
        <f>IF(J27="","",IF(J17=J27,VLOOKUP(J37,D9:F46,3),VLOOKUP(J17,D9:F46,3)))</f>
      </c>
    </row>
    <row r="5" spans="4:8" ht="15" customHeight="1">
      <c r="D5" s="9"/>
      <c r="G5" s="22" t="s">
        <v>32</v>
      </c>
      <c r="H5" s="1">
        <f>IF(J17="","",IF(I12=J17,VLOOKUP(I22,$D$9:$F$46,3),VLOOKUP(I12,$D$9:$F$46,3)))</f>
      </c>
    </row>
    <row r="6" spans="4:8" ht="15" customHeight="1">
      <c r="D6" s="9"/>
      <c r="G6" s="22" t="s">
        <v>32</v>
      </c>
      <c r="H6" s="1">
        <f>IF(J37="","",IF(I32=J37,VLOOKUP(I42,$D$9:$F$46,3),VLOOKUP(I32,$D$9:$F$46,3)))</f>
      </c>
    </row>
    <row r="7" ht="15" customHeight="1">
      <c r="D7" s="9"/>
    </row>
    <row r="8" spans="4:6" ht="15" customHeight="1">
      <c r="D8" s="2"/>
      <c r="E8" s="2"/>
      <c r="F8" s="2"/>
    </row>
    <row r="9" spans="3:10" ht="14.25" customHeight="1">
      <c r="C9" s="20"/>
      <c r="D9" s="49">
        <v>1</v>
      </c>
      <c r="E9" s="44"/>
      <c r="F9" s="5">
        <f>IF(C9=0,"",INDEX(Nimet!$A$2:$D$251,C9,4))</f>
      </c>
      <c r="G9" s="40"/>
      <c r="H9" s="23"/>
      <c r="I9" s="23"/>
      <c r="J9" s="23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32"/>
      <c r="H10" s="41"/>
      <c r="I10" s="23"/>
      <c r="J10" s="23"/>
    </row>
    <row r="11" spans="3:10" ht="14.25" customHeight="1">
      <c r="C11" s="20"/>
      <c r="D11" s="49">
        <v>3</v>
      </c>
      <c r="E11" s="44"/>
      <c r="F11" s="5">
        <f>IF(C11=0,"",INDEX(Nimet!$A$2:$D$251,C11,4))</f>
      </c>
      <c r="G11" s="43"/>
      <c r="H11" s="34"/>
      <c r="I11" s="23"/>
      <c r="J11" s="23"/>
    </row>
    <row r="12" spans="3:10" ht="14.25" customHeight="1">
      <c r="C12" s="20"/>
      <c r="D12" s="50">
        <v>4</v>
      </c>
      <c r="E12" s="45"/>
      <c r="F12" s="4">
        <f>IF(C12=0,"",INDEX(Nimet!$A$2:$D$251,C12,4))</f>
      </c>
      <c r="G12" s="33"/>
      <c r="H12" s="25"/>
      <c r="I12" s="41"/>
      <c r="J12" s="23"/>
    </row>
    <row r="13" spans="3:10" ht="14.25" customHeight="1">
      <c r="C13" s="20"/>
      <c r="D13" s="49">
        <v>5</v>
      </c>
      <c r="E13" s="44"/>
      <c r="F13" s="5">
        <f>IF(C13=0,"",INDEX(Nimet!$A$2:$D$251,C13,4))</f>
      </c>
      <c r="G13" s="40"/>
      <c r="H13" s="25"/>
      <c r="I13" s="34"/>
      <c r="J13" s="23"/>
    </row>
    <row r="14" spans="3:10" ht="14.25" customHeight="1">
      <c r="C14" s="20"/>
      <c r="D14" s="50">
        <v>6</v>
      </c>
      <c r="E14" s="45"/>
      <c r="F14" s="4">
        <f>IF(C14=0,"",INDEX(Nimet!$A$2:$D$251,C14,4))</f>
      </c>
      <c r="G14" s="32"/>
      <c r="H14" s="42"/>
      <c r="I14" s="25"/>
      <c r="J14" s="23"/>
    </row>
    <row r="15" spans="3:10" ht="14.25" customHeight="1">
      <c r="C15" s="20"/>
      <c r="D15" s="49">
        <v>7</v>
      </c>
      <c r="E15" s="44"/>
      <c r="F15" s="5">
        <f>IF(C15=0,"",INDEX(Nimet!$A$2:$D$251,C15,4))</f>
      </c>
      <c r="G15" s="43"/>
      <c r="H15" s="33"/>
      <c r="I15" s="25"/>
      <c r="J15" s="23"/>
    </row>
    <row r="16" spans="3:10" ht="14.25" customHeight="1">
      <c r="C16" s="20"/>
      <c r="D16" s="50">
        <v>8</v>
      </c>
      <c r="E16" s="45"/>
      <c r="F16" s="4">
        <f>IF(C16=0,"",INDEX(Nimet!$A$2:$D$251,C16,4))</f>
      </c>
      <c r="G16" s="33"/>
      <c r="H16" s="23"/>
      <c r="I16" s="25"/>
      <c r="J16" s="23"/>
    </row>
    <row r="17" spans="4:10" ht="14.25" customHeight="1">
      <c r="D17" s="3"/>
      <c r="E17" s="46"/>
      <c r="F17" s="3"/>
      <c r="G17" s="23"/>
      <c r="H17" s="23"/>
      <c r="I17" s="25"/>
      <c r="J17" s="40"/>
    </row>
    <row r="18" spans="4:11" ht="14.25" customHeight="1">
      <c r="D18" s="2"/>
      <c r="E18" s="47"/>
      <c r="F18" s="2"/>
      <c r="G18" s="26"/>
      <c r="H18" s="26"/>
      <c r="I18" s="25"/>
      <c r="J18" s="34"/>
      <c r="K18" s="3"/>
    </row>
    <row r="19" spans="3:11" ht="14.25" customHeight="1">
      <c r="C19" s="20"/>
      <c r="D19" s="49">
        <v>9</v>
      </c>
      <c r="E19" s="44"/>
      <c r="F19" s="5">
        <f>IF(C19=0,"",INDEX(Nimet!$A$2:$D$251,C19,4))</f>
      </c>
      <c r="G19" s="40"/>
      <c r="H19" s="23"/>
      <c r="I19" s="25"/>
      <c r="J19" s="25"/>
      <c r="K19" s="3"/>
    </row>
    <row r="20" spans="3:11" ht="14.25" customHeight="1">
      <c r="C20" s="20"/>
      <c r="D20" s="50">
        <v>10</v>
      </c>
      <c r="E20" s="45"/>
      <c r="F20" s="4">
        <f>IF(C20=0,"",INDEX(Nimet!$A$2:$D$251,C20,4))</f>
      </c>
      <c r="G20" s="32"/>
      <c r="H20" s="41"/>
      <c r="I20" s="25"/>
      <c r="J20" s="25"/>
      <c r="K20" s="3"/>
    </row>
    <row r="21" spans="3:11" ht="14.25" customHeight="1">
      <c r="C21" s="20"/>
      <c r="D21" s="49">
        <v>11</v>
      </c>
      <c r="E21" s="44"/>
      <c r="F21" s="5">
        <f>IF(C21=0,"",INDEX(Nimet!$A$2:$D$251,C21,4))</f>
      </c>
      <c r="G21" s="43"/>
      <c r="H21" s="34"/>
      <c r="I21" s="25"/>
      <c r="J21" s="25"/>
      <c r="K21" s="3"/>
    </row>
    <row r="22" spans="3:11" ht="14.25" customHeight="1">
      <c r="C22" s="20"/>
      <c r="D22" s="50">
        <v>12</v>
      </c>
      <c r="E22" s="45"/>
      <c r="F22" s="4">
        <f>IF(C22=0,"",INDEX(Nimet!$A$2:$D$251,C22,4))</f>
      </c>
      <c r="G22" s="33"/>
      <c r="H22" s="25"/>
      <c r="I22" s="42"/>
      <c r="J22" s="25"/>
      <c r="K22" s="3"/>
    </row>
    <row r="23" spans="3:11" ht="14.25" customHeight="1">
      <c r="C23" s="20"/>
      <c r="D23" s="49">
        <v>13</v>
      </c>
      <c r="E23" s="44"/>
      <c r="F23" s="5">
        <f>IF(C23=0,"",INDEX(Nimet!$A$2:$D$251,C23,4))</f>
      </c>
      <c r="G23" s="40"/>
      <c r="H23" s="25"/>
      <c r="I23" s="33"/>
      <c r="J23" s="25"/>
      <c r="K23" s="3"/>
    </row>
    <row r="24" spans="3:11" ht="14.25" customHeight="1">
      <c r="C24" s="20"/>
      <c r="D24" s="50">
        <v>14</v>
      </c>
      <c r="E24" s="45"/>
      <c r="F24" s="4">
        <f>IF(C24=0,"",INDEX(Nimet!$A$2:$D$251,C24,4))</f>
      </c>
      <c r="G24" s="32"/>
      <c r="H24" s="42"/>
      <c r="I24" s="23"/>
      <c r="J24" s="25"/>
      <c r="K24" s="3"/>
    </row>
    <row r="25" spans="3:11" ht="14.25" customHeight="1">
      <c r="C25" s="20"/>
      <c r="D25" s="49">
        <v>15</v>
      </c>
      <c r="E25" s="44"/>
      <c r="F25" s="5">
        <f>IF(C25=0,"",INDEX(Nimet!$A$2:$D$251,C25,4))</f>
      </c>
      <c r="G25" s="43"/>
      <c r="H25" s="33"/>
      <c r="I25" s="23"/>
      <c r="J25" s="25"/>
      <c r="K25" s="3"/>
    </row>
    <row r="26" spans="3:11" ht="14.25" customHeight="1">
      <c r="C26" s="20"/>
      <c r="D26" s="50">
        <v>16</v>
      </c>
      <c r="E26" s="45"/>
      <c r="F26" s="4">
        <f>IF(C26=0,"",INDEX(Nimet!$A$2:$D$251,C26,4))</f>
      </c>
      <c r="G26" s="33"/>
      <c r="H26" s="23"/>
      <c r="I26" s="23"/>
      <c r="J26" s="25"/>
      <c r="K26" s="3"/>
    </row>
    <row r="27" spans="5:11" ht="14.25" customHeight="1">
      <c r="E27" s="18"/>
      <c r="G27" s="26"/>
      <c r="H27" s="26"/>
      <c r="I27" s="24"/>
      <c r="J27" s="42"/>
      <c r="K27" s="3"/>
    </row>
    <row r="28" spans="4:11" ht="14.25" customHeight="1">
      <c r="D28" s="2"/>
      <c r="E28" s="47"/>
      <c r="F28" s="2"/>
      <c r="G28" s="26"/>
      <c r="H28" s="26"/>
      <c r="I28" s="27"/>
      <c r="J28" s="39"/>
      <c r="K28" s="3"/>
    </row>
    <row r="29" spans="3:11" ht="14.25" customHeight="1">
      <c r="C29" s="20"/>
      <c r="D29" s="49">
        <v>17</v>
      </c>
      <c r="E29" s="44"/>
      <c r="F29" s="5">
        <f>IF(C29=0,"",INDEX(Nimet!$A$2:$D$251,C29,4))</f>
      </c>
      <c r="G29" s="40"/>
      <c r="H29" s="23"/>
      <c r="I29" s="23"/>
      <c r="J29" s="25"/>
      <c r="K29" s="3"/>
    </row>
    <row r="30" spans="3:11" ht="14.25" customHeight="1">
      <c r="C30" s="20"/>
      <c r="D30" s="50">
        <v>18</v>
      </c>
      <c r="E30" s="45"/>
      <c r="F30" s="4">
        <f>IF(C30=0,"",INDEX(Nimet!$A$2:$D$251,C30,4))</f>
      </c>
      <c r="G30" s="32"/>
      <c r="H30" s="41"/>
      <c r="I30" s="23"/>
      <c r="J30" s="25"/>
      <c r="K30" s="3"/>
    </row>
    <row r="31" spans="3:11" ht="14.25" customHeight="1">
      <c r="C31" s="20"/>
      <c r="D31" s="49">
        <v>19</v>
      </c>
      <c r="E31" s="44"/>
      <c r="F31" s="5">
        <f>IF(C31=0,"",INDEX(Nimet!$A$2:$D$251,C31,4))</f>
      </c>
      <c r="G31" s="43"/>
      <c r="H31" s="34"/>
      <c r="I31" s="23"/>
      <c r="J31" s="25"/>
      <c r="K31" s="3"/>
    </row>
    <row r="32" spans="3:11" ht="14.25" customHeight="1">
      <c r="C32" s="20"/>
      <c r="D32" s="50">
        <v>20</v>
      </c>
      <c r="E32" s="45"/>
      <c r="F32" s="4">
        <f>IF(C32=0,"",INDEX(Nimet!$A$2:$D$251,C32,4))</f>
      </c>
      <c r="G32" s="33"/>
      <c r="H32" s="25"/>
      <c r="I32" s="41"/>
      <c r="J32" s="25"/>
      <c r="K32" s="3"/>
    </row>
    <row r="33" spans="3:11" ht="14.25" customHeight="1">
      <c r="C33" s="20"/>
      <c r="D33" s="49">
        <v>21</v>
      </c>
      <c r="E33" s="44"/>
      <c r="F33" s="5">
        <f>IF(C33=0,"",INDEX(Nimet!$A$2:$D$251,C33,4))</f>
      </c>
      <c r="G33" s="40"/>
      <c r="H33" s="25"/>
      <c r="I33" s="34"/>
      <c r="J33" s="25"/>
      <c r="K33" s="3"/>
    </row>
    <row r="34" spans="3:11" ht="14.25" customHeight="1">
      <c r="C34" s="20"/>
      <c r="D34" s="50">
        <v>22</v>
      </c>
      <c r="E34" s="45"/>
      <c r="F34" s="4">
        <f>IF(C34=0,"",INDEX(Nimet!$A$2:$D$251,C34,4))</f>
      </c>
      <c r="G34" s="32"/>
      <c r="H34" s="42"/>
      <c r="I34" s="25"/>
      <c r="J34" s="25"/>
      <c r="K34" s="3"/>
    </row>
    <row r="35" spans="3:11" ht="14.25" customHeight="1">
      <c r="C35" s="20"/>
      <c r="D35" s="49">
        <v>23</v>
      </c>
      <c r="E35" s="44"/>
      <c r="F35" s="5">
        <f>IF(C35=0,"",INDEX(Nimet!$A$2:$D$251,C35,4))</f>
      </c>
      <c r="G35" s="43"/>
      <c r="H35" s="33"/>
      <c r="I35" s="25"/>
      <c r="J35" s="25"/>
      <c r="K35" s="3"/>
    </row>
    <row r="36" spans="3:11" ht="14.25" customHeight="1">
      <c r="C36" s="20"/>
      <c r="D36" s="50">
        <v>24</v>
      </c>
      <c r="E36" s="45"/>
      <c r="F36" s="4">
        <f>IF(C36=0,"",INDEX(Nimet!$A$2:$D$251,C36,4))</f>
      </c>
      <c r="G36" s="33"/>
      <c r="H36" s="23"/>
      <c r="I36" s="25"/>
      <c r="J36" s="25"/>
      <c r="K36" s="3"/>
    </row>
    <row r="37" spans="5:11" ht="14.25" customHeight="1">
      <c r="E37" s="18"/>
      <c r="G37" s="26"/>
      <c r="H37" s="26"/>
      <c r="I37" s="25"/>
      <c r="J37" s="43"/>
      <c r="K37" s="3"/>
    </row>
    <row r="38" spans="4:10" ht="14.25" customHeight="1">
      <c r="D38" s="2"/>
      <c r="E38" s="47"/>
      <c r="F38" s="2"/>
      <c r="G38" s="26"/>
      <c r="H38" s="26"/>
      <c r="I38" s="25"/>
      <c r="J38" s="33"/>
    </row>
    <row r="39" spans="3:10" ht="14.25" customHeight="1">
      <c r="C39" s="20"/>
      <c r="D39" s="49">
        <v>25</v>
      </c>
      <c r="E39" s="44"/>
      <c r="F39" s="5">
        <f>IF(C39=0,"",INDEX(Nimet!$A$2:$D$251,C39,4))</f>
      </c>
      <c r="G39" s="40"/>
      <c r="H39" s="23"/>
      <c r="I39" s="25"/>
      <c r="J39" s="26"/>
    </row>
    <row r="40" spans="3:10" ht="14.25" customHeight="1">
      <c r="C40" s="20"/>
      <c r="D40" s="50">
        <v>26</v>
      </c>
      <c r="E40" s="45"/>
      <c r="F40" s="4">
        <f>IF(C40=0,"",INDEX(Nimet!$A$2:$D$251,C40,4))</f>
      </c>
      <c r="G40" s="32"/>
      <c r="H40" s="41"/>
      <c r="I40" s="25"/>
      <c r="J40" s="26"/>
    </row>
    <row r="41" spans="3:10" ht="14.25" customHeight="1">
      <c r="C41" s="20"/>
      <c r="D41" s="49">
        <v>27</v>
      </c>
      <c r="E41" s="44"/>
      <c r="F41" s="5">
        <f>IF(C41=0,"",INDEX(Nimet!$A$2:$D$251,C41,4))</f>
      </c>
      <c r="G41" s="43"/>
      <c r="H41" s="34"/>
      <c r="I41" s="25"/>
      <c r="J41" s="26"/>
    </row>
    <row r="42" spans="3:10" ht="14.25" customHeight="1">
      <c r="C42" s="20"/>
      <c r="D42" s="50">
        <v>28</v>
      </c>
      <c r="E42" s="45"/>
      <c r="F42" s="4">
        <f>IF(C42=0,"",INDEX(Nimet!$A$2:$D$251,C42,4))</f>
      </c>
      <c r="G42" s="33"/>
      <c r="H42" s="25"/>
      <c r="I42" s="42"/>
      <c r="J42" s="26"/>
    </row>
    <row r="43" spans="3:10" ht="14.25" customHeight="1">
      <c r="C43" s="20"/>
      <c r="D43" s="49">
        <v>29</v>
      </c>
      <c r="E43" s="44"/>
      <c r="F43" s="5">
        <f>IF(C43=0,"",INDEX(Nimet!$A$2:$D$251,C43,4))</f>
      </c>
      <c r="G43" s="40"/>
      <c r="H43" s="25"/>
      <c r="I43" s="33"/>
      <c r="J43" s="26"/>
    </row>
    <row r="44" spans="3:10" ht="14.25" customHeight="1">
      <c r="C44" s="20"/>
      <c r="D44" s="50">
        <v>30</v>
      </c>
      <c r="E44" s="45"/>
      <c r="F44" s="4">
        <f>IF(C44=0,"",INDEX(Nimet!$A$2:$D$251,C44,4))</f>
      </c>
      <c r="G44" s="32"/>
      <c r="H44" s="42"/>
      <c r="I44" s="23"/>
      <c r="J44" s="26"/>
    </row>
    <row r="45" spans="3:10" ht="14.25" customHeight="1">
      <c r="C45" s="20"/>
      <c r="D45" s="49">
        <v>31</v>
      </c>
      <c r="E45" s="44"/>
      <c r="F45" s="5">
        <f>IF(C45=0,"",INDEX(Nimet!$A$2:$D$251,C45,4))</f>
      </c>
      <c r="G45" s="43"/>
      <c r="H45" s="33"/>
      <c r="I45" s="23"/>
      <c r="J45" s="26"/>
    </row>
    <row r="46" spans="3:10" ht="14.25" customHeight="1">
      <c r="C46" s="20"/>
      <c r="D46" s="50">
        <v>32</v>
      </c>
      <c r="E46" s="45"/>
      <c r="F46" s="4">
        <f>IF(C46=0,"",INDEX(Nimet!$A$2:$D$251,C46,4))</f>
      </c>
      <c r="G46" s="33"/>
      <c r="H46" s="23"/>
      <c r="I46" s="23"/>
      <c r="J46" s="26"/>
    </row>
    <row r="47" ht="14.25" customHeight="1"/>
    <row r="48" ht="14.25" customHeight="1"/>
    <row r="49" ht="14.25" customHeight="1"/>
    <row r="50" ht="14.25" customHeight="1"/>
    <row r="51" ht="14.25" customHeight="1"/>
  </sheetData>
  <sheetProtection sheet="1" objects="1" scenarios="1"/>
  <printOptions/>
  <pageMargins left="0.5118110236220472" right="0.11811023622047245" top="0.4724409448818898" bottom="0.6692913385826772" header="0.5118110236220472" footer="0.5118110236220472"/>
  <pageSetup horizontalDpi="300" verticalDpi="300" orientation="portrait" paperSize="9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C1:K28"/>
  <sheetViews>
    <sheetView showGridLines="0" zoomScale="75" zoomScaleNormal="75" zoomScaleSheetLayoutView="80" zoomScalePageLayoutView="0" workbookViewId="0" topLeftCell="A1">
      <selection activeCell="A1" sqref="A1:IV16384"/>
    </sheetView>
  </sheetViews>
  <sheetFormatPr defaultColWidth="5.710937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36</v>
      </c>
    </row>
    <row r="2" ht="15" customHeight="1">
      <c r="D2" s="10" t="s">
        <v>26</v>
      </c>
    </row>
    <row r="3" spans="4:10" ht="15" customHeight="1">
      <c r="D3" s="9"/>
      <c r="G3" s="22" t="s">
        <v>30</v>
      </c>
      <c r="H3" s="3">
        <f>IF(J17="","",VLOOKUP(J17,D9:F26,3))</f>
      </c>
      <c r="J3" s="1">
        <f>IF(J18="","",J18)</f>
      </c>
    </row>
    <row r="4" spans="4:8" ht="15" customHeight="1">
      <c r="D4" s="9"/>
      <c r="G4" s="22" t="s">
        <v>31</v>
      </c>
      <c r="H4" s="1">
        <f>IF(J17="","",IF(I12=J17,VLOOKUP(I22,D9:F26,3),VLOOKUP(I12,D9:F26,3)))</f>
      </c>
    </row>
    <row r="5" spans="4:8" ht="15" customHeight="1">
      <c r="D5" s="9"/>
      <c r="G5" s="22" t="s">
        <v>32</v>
      </c>
      <c r="H5" s="1">
        <f>IF(I12="","",IF(H10=I12,VLOOKUP(H14,$D$9:$F$26,3),VLOOKUP(H10,$D$9:$F$26,3)))</f>
      </c>
    </row>
    <row r="6" spans="4:8" ht="15" customHeight="1">
      <c r="D6" s="9"/>
      <c r="G6" s="22" t="s">
        <v>32</v>
      </c>
      <c r="H6" s="1">
        <f>IF(I22="","",IF(H20=I22,VLOOKUP(H24,$D$9:$F$26,3),VLOOKUP(H20,$D$9:$F$26,3)))</f>
      </c>
    </row>
    <row r="8" spans="4:6" ht="15" customHeight="1">
      <c r="D8" s="2"/>
      <c r="E8" s="2"/>
      <c r="F8" s="2"/>
    </row>
    <row r="9" spans="3:10" ht="14.25" customHeight="1">
      <c r="C9" s="20"/>
      <c r="D9" s="51">
        <v>1</v>
      </c>
      <c r="E9" s="44"/>
      <c r="F9" s="5">
        <f>IF(C9=0,"",INDEX(Nimet!$A$2:$D$251,C9,4))</f>
      </c>
      <c r="G9" s="40"/>
      <c r="H9" s="23"/>
      <c r="I9" s="23"/>
      <c r="J9" s="23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32"/>
      <c r="H10" s="41"/>
      <c r="I10" s="23"/>
      <c r="J10" s="23"/>
    </row>
    <row r="11" spans="3:10" ht="14.25" customHeight="1">
      <c r="C11" s="20"/>
      <c r="D11" s="49">
        <v>3</v>
      </c>
      <c r="E11" s="44"/>
      <c r="F11" s="5">
        <f>IF(C11=0,"",INDEX(Nimet!$A$2:$D$251,C11,4))</f>
      </c>
      <c r="G11" s="43"/>
      <c r="H11" s="34"/>
      <c r="I11" s="23"/>
      <c r="J11" s="23"/>
    </row>
    <row r="12" spans="3:10" ht="14.25" customHeight="1">
      <c r="C12" s="20"/>
      <c r="D12" s="50">
        <v>4</v>
      </c>
      <c r="E12" s="45"/>
      <c r="F12" s="4">
        <f>IF(C12=0,"",INDEX(Nimet!$A$2:$D$251,C12,4))</f>
      </c>
      <c r="G12" s="33"/>
      <c r="H12" s="25"/>
      <c r="I12" s="41"/>
      <c r="J12" s="23"/>
    </row>
    <row r="13" spans="3:10" ht="14.25" customHeight="1">
      <c r="C13" s="20"/>
      <c r="D13" s="49">
        <v>5</v>
      </c>
      <c r="E13" s="44"/>
      <c r="F13" s="5">
        <f>IF(C13=0,"",INDEX(Nimet!$A$2:$D$251,C13,4))</f>
      </c>
      <c r="G13" s="40"/>
      <c r="H13" s="25"/>
      <c r="I13" s="34"/>
      <c r="J13" s="23"/>
    </row>
    <row r="14" spans="3:10" ht="14.25" customHeight="1">
      <c r="C14" s="20"/>
      <c r="D14" s="50">
        <v>6</v>
      </c>
      <c r="E14" s="45"/>
      <c r="F14" s="4">
        <f>IF(C14=0,"",INDEX(Nimet!$A$2:$D$251,C14,4))</f>
      </c>
      <c r="G14" s="32"/>
      <c r="H14" s="42"/>
      <c r="I14" s="25"/>
      <c r="J14" s="23"/>
    </row>
    <row r="15" spans="3:10" ht="14.25" customHeight="1">
      <c r="C15" s="20"/>
      <c r="D15" s="49">
        <v>7</v>
      </c>
      <c r="E15" s="44"/>
      <c r="F15" s="5">
        <f>IF(C15=0,"",INDEX(Nimet!$A$2:$D$251,C15,4))</f>
      </c>
      <c r="G15" s="43"/>
      <c r="H15" s="33"/>
      <c r="I15" s="25"/>
      <c r="J15" s="23"/>
    </row>
    <row r="16" spans="3:10" ht="14.25" customHeight="1">
      <c r="C16" s="20"/>
      <c r="D16" s="50">
        <v>8</v>
      </c>
      <c r="E16" s="45"/>
      <c r="F16" s="4">
        <f>IF(C16=0,"",INDEX(Nimet!$A$2:$D$251,C16,4))</f>
      </c>
      <c r="G16" s="33"/>
      <c r="H16" s="23"/>
      <c r="I16" s="25"/>
      <c r="J16" s="23"/>
    </row>
    <row r="17" spans="4:10" ht="14.25" customHeight="1">
      <c r="D17" s="3"/>
      <c r="E17" s="48"/>
      <c r="F17" s="3"/>
      <c r="G17" s="37"/>
      <c r="H17" s="23"/>
      <c r="I17" s="25"/>
      <c r="J17" s="40"/>
    </row>
    <row r="18" spans="4:11" ht="14.25" customHeight="1">
      <c r="D18" s="2"/>
      <c r="E18" s="45"/>
      <c r="F18" s="2"/>
      <c r="G18" s="38"/>
      <c r="H18" s="26"/>
      <c r="I18" s="25"/>
      <c r="J18" s="35"/>
      <c r="K18" s="3"/>
    </row>
    <row r="19" spans="3:11" ht="14.25" customHeight="1">
      <c r="C19" s="20"/>
      <c r="D19" s="49">
        <v>9</v>
      </c>
      <c r="E19" s="44"/>
      <c r="F19" s="5">
        <f>IF(C19=0,"",INDEX(Nimet!$A$2:$D$251,C19,4))</f>
      </c>
      <c r="G19" s="40"/>
      <c r="H19" s="23"/>
      <c r="I19" s="25"/>
      <c r="J19" s="23"/>
      <c r="K19" s="3"/>
    </row>
    <row r="20" spans="3:11" ht="14.25" customHeight="1">
      <c r="C20" s="20"/>
      <c r="D20" s="50">
        <v>10</v>
      </c>
      <c r="E20" s="45"/>
      <c r="F20" s="4">
        <f>IF(C20=0,"",INDEX(Nimet!$A$2:$D$251,C20,4))</f>
      </c>
      <c r="G20" s="32"/>
      <c r="H20" s="41"/>
      <c r="I20" s="25"/>
      <c r="J20" s="23"/>
      <c r="K20" s="3"/>
    </row>
    <row r="21" spans="3:11" ht="14.25" customHeight="1">
      <c r="C21" s="20"/>
      <c r="D21" s="49">
        <v>11</v>
      </c>
      <c r="E21" s="44"/>
      <c r="F21" s="5">
        <f>IF(C21=0,"",INDEX(Nimet!$A$2:$D$251,C21,4))</f>
      </c>
      <c r="G21" s="43"/>
      <c r="H21" s="34"/>
      <c r="I21" s="25"/>
      <c r="J21" s="23"/>
      <c r="K21" s="3"/>
    </row>
    <row r="22" spans="3:11" ht="14.25" customHeight="1">
      <c r="C22" s="20"/>
      <c r="D22" s="50">
        <v>12</v>
      </c>
      <c r="E22" s="45"/>
      <c r="F22" s="4">
        <f>IF(C22=0,"",INDEX(Nimet!$A$2:$D$251,C22,4))</f>
      </c>
      <c r="G22" s="33"/>
      <c r="H22" s="25"/>
      <c r="I22" s="42"/>
      <c r="J22" s="23"/>
      <c r="K22" s="3"/>
    </row>
    <row r="23" spans="3:11" ht="14.25" customHeight="1">
      <c r="C23" s="20"/>
      <c r="D23" s="49">
        <v>13</v>
      </c>
      <c r="E23" s="44"/>
      <c r="F23" s="5">
        <f>IF(C23=0,"",INDEX(Nimet!$A$2:$D$251,C23,4))</f>
      </c>
      <c r="G23" s="40"/>
      <c r="H23" s="25"/>
      <c r="I23" s="33"/>
      <c r="J23" s="23"/>
      <c r="K23" s="3"/>
    </row>
    <row r="24" spans="3:11" ht="14.25" customHeight="1">
      <c r="C24" s="20"/>
      <c r="D24" s="50">
        <v>14</v>
      </c>
      <c r="E24" s="45"/>
      <c r="F24" s="4">
        <f>IF(C24=0,"",INDEX(Nimet!$A$2:$D$251,C24,4))</f>
      </c>
      <c r="G24" s="32"/>
      <c r="H24" s="42"/>
      <c r="I24" s="23"/>
      <c r="J24" s="23"/>
      <c r="K24" s="3"/>
    </row>
    <row r="25" spans="3:11" ht="14.25" customHeight="1">
      <c r="C25" s="20"/>
      <c r="D25" s="49">
        <v>15</v>
      </c>
      <c r="E25" s="44"/>
      <c r="F25" s="5">
        <f>IF(C25=0,"",INDEX(Nimet!$A$2:$D$251,C25,4))</f>
      </c>
      <c r="G25" s="43"/>
      <c r="H25" s="33"/>
      <c r="I25" s="23"/>
      <c r="J25" s="23"/>
      <c r="K25" s="3"/>
    </row>
    <row r="26" spans="3:11" ht="14.25" customHeight="1">
      <c r="C26" s="20"/>
      <c r="D26" s="50">
        <v>16</v>
      </c>
      <c r="E26" s="45"/>
      <c r="F26" s="4">
        <f>IF(C26=0,"",INDEX(Nimet!$A$2:$D$251,C26,4))</f>
      </c>
      <c r="G26" s="33"/>
      <c r="H26" s="23"/>
      <c r="I26" s="23"/>
      <c r="J26" s="23"/>
      <c r="K26" s="3"/>
    </row>
    <row r="27" spans="7:11" ht="14.25" customHeight="1">
      <c r="G27" s="7"/>
      <c r="H27" s="7"/>
      <c r="I27" s="6"/>
      <c r="J27" s="6"/>
      <c r="K27" s="3"/>
    </row>
    <row r="28" spans="9:10" ht="15" customHeight="1">
      <c r="I28" s="3"/>
      <c r="J28" s="3"/>
    </row>
  </sheetData>
  <sheetProtection sheet="1" objects="1" scenarios="1"/>
  <printOptions/>
  <pageMargins left="0.5118110236220472" right="0.11811023622047245" top="0.4724409448818898" bottom="0.6692913385826772" header="0.5118110236220472" footer="0.5118110236220472"/>
  <pageSetup horizontalDpi="300" verticalDpi="300" orientation="portrait" paperSize="9" r:id="rId1"/>
  <headerFooter alignWithMargins="0"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C1:J17"/>
  <sheetViews>
    <sheetView showGridLines="0" zoomScale="75" zoomScaleNormal="75" zoomScalePageLayoutView="0" workbookViewId="0" topLeftCell="A1">
      <selection activeCell="H4" sqref="H4"/>
    </sheetView>
  </sheetViews>
  <sheetFormatPr defaultColWidth="5.710937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36</v>
      </c>
    </row>
    <row r="2" ht="15" customHeight="1">
      <c r="D2" s="10" t="s">
        <v>26</v>
      </c>
    </row>
    <row r="3" spans="4:10" ht="15" customHeight="1">
      <c r="D3" s="9"/>
      <c r="G3" s="22" t="s">
        <v>30</v>
      </c>
      <c r="H3" s="3">
        <f>IF(I12="","",VLOOKUP(I12,D9:F16,3))</f>
      </c>
      <c r="J3" s="1">
        <f>IF(I13="","",I13)</f>
      </c>
    </row>
    <row r="4" spans="4:8" ht="15" customHeight="1">
      <c r="D4" s="9"/>
      <c r="G4" s="22" t="s">
        <v>31</v>
      </c>
      <c r="H4" s="1">
        <f>IF(I12="","",IF(H10=I12,VLOOKUP(H14,D9:F16,3),VLOOKUP(H10,D9:F16,3)))</f>
      </c>
    </row>
    <row r="5" spans="4:8" ht="15" customHeight="1">
      <c r="D5" s="9"/>
      <c r="G5" s="22" t="s">
        <v>32</v>
      </c>
      <c r="H5" s="1">
        <f>IF(H10="","",IF(G9=H10,VLOOKUP(G11,$D$9:$F$16,3),VLOOKUP(G9,$D$9:$F$16,3)))</f>
      </c>
    </row>
    <row r="6" spans="4:8" ht="15" customHeight="1">
      <c r="D6" s="9"/>
      <c r="G6" s="22" t="s">
        <v>32</v>
      </c>
      <c r="H6" s="1">
        <f>IF(H14="","",IF(G13=H14,VLOOKUP(G15,$D$9:$F$16,3),VLOOKUP(G13,$D$9:$F$16,3)))</f>
      </c>
    </row>
    <row r="8" spans="4:6" ht="15" customHeight="1">
      <c r="D8" s="2"/>
      <c r="E8" s="2"/>
      <c r="F8" s="2"/>
    </row>
    <row r="9" spans="3:10" ht="14.25" customHeight="1">
      <c r="C9" s="20"/>
      <c r="D9" s="49">
        <v>1</v>
      </c>
      <c r="E9" s="44"/>
      <c r="F9" s="5">
        <f>IF(C9=0,"",INDEX(Nimet!$A$2:$D$251,C9,4))</f>
      </c>
      <c r="G9" s="40"/>
      <c r="H9" s="23"/>
      <c r="I9" s="23"/>
      <c r="J9" s="6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32"/>
      <c r="H10" s="41"/>
      <c r="I10" s="23"/>
      <c r="J10" s="6"/>
    </row>
    <row r="11" spans="3:10" ht="14.25" customHeight="1">
      <c r="C11" s="20"/>
      <c r="D11" s="49">
        <v>3</v>
      </c>
      <c r="E11" s="44"/>
      <c r="F11" s="5">
        <f>IF(C11=0,"",INDEX(Nimet!$A$2:$D$251,C11,4))</f>
      </c>
      <c r="G11" s="43"/>
      <c r="H11" s="34"/>
      <c r="I11" s="23"/>
      <c r="J11" s="6"/>
    </row>
    <row r="12" spans="3:10" ht="14.25" customHeight="1">
      <c r="C12" s="20"/>
      <c r="D12" s="50">
        <v>4</v>
      </c>
      <c r="E12" s="45"/>
      <c r="F12" s="4">
        <f>IF(C12=0,"",INDEX(Nimet!$A$2:$D$251,C12,4))</f>
      </c>
      <c r="G12" s="33"/>
      <c r="H12" s="25"/>
      <c r="I12" s="41"/>
      <c r="J12" s="6"/>
    </row>
    <row r="13" spans="3:10" ht="14.25" customHeight="1">
      <c r="C13" s="20"/>
      <c r="D13" s="49">
        <v>5</v>
      </c>
      <c r="E13" s="44"/>
      <c r="F13" s="5">
        <f>IF(C13=0,"",INDEX(Nimet!$A$2:$D$251,C13,4))</f>
      </c>
      <c r="G13" s="40"/>
      <c r="H13" s="25"/>
      <c r="I13" s="35"/>
      <c r="J13" s="6"/>
    </row>
    <row r="14" spans="3:10" ht="14.25" customHeight="1">
      <c r="C14" s="20"/>
      <c r="D14" s="50">
        <v>6</v>
      </c>
      <c r="E14" s="45"/>
      <c r="F14" s="4">
        <f>IF(C14=0,"",INDEX(Nimet!$A$2:$D$251,C14,4))</f>
      </c>
      <c r="G14" s="32"/>
      <c r="H14" s="42"/>
      <c r="I14" s="23"/>
      <c r="J14" s="6"/>
    </row>
    <row r="15" spans="3:10" ht="14.25" customHeight="1">
      <c r="C15" s="20"/>
      <c r="D15" s="49">
        <v>7</v>
      </c>
      <c r="E15" s="44"/>
      <c r="F15" s="5">
        <f>IF(C15=0,"",INDEX(Nimet!$A$2:$D$251,C15,4))</f>
      </c>
      <c r="G15" s="43"/>
      <c r="H15" s="33"/>
      <c r="I15" s="23"/>
      <c r="J15" s="6"/>
    </row>
    <row r="16" spans="3:10" ht="14.25" customHeight="1">
      <c r="C16" s="20"/>
      <c r="D16" s="50">
        <v>8</v>
      </c>
      <c r="E16" s="45"/>
      <c r="F16" s="4">
        <f>IF(C16=0,"",INDEX(Nimet!$A$2:$D$251,C16,4))</f>
      </c>
      <c r="G16" s="33"/>
      <c r="H16" s="23"/>
      <c r="I16" s="23"/>
      <c r="J16" s="6"/>
    </row>
    <row r="17" spans="4:10" ht="14.25" customHeight="1">
      <c r="D17" s="3"/>
      <c r="E17" s="3"/>
      <c r="F17" s="3"/>
      <c r="G17" s="6"/>
      <c r="H17" s="6"/>
      <c r="I17" s="6"/>
      <c r="J17" s="6"/>
    </row>
    <row r="18" ht="14.25" customHeight="1"/>
  </sheetData>
  <sheetProtection/>
  <printOptions/>
  <pageMargins left="0.5118110236220472" right="0.11811023622047245" top="0.4724409448818898" bottom="0.6692913385826772" header="0.5118110236220472" footer="0.5118110236220472"/>
  <pageSetup horizontalDpi="300" verticalDpi="300" orientation="portrait" paperSize="9" r:id="rId1"/>
  <headerFooter alignWithMargins="0"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5"/>
  <sheetViews>
    <sheetView showGridLines="0" zoomScale="75" zoomScaleNormal="75" zoomScalePageLayoutView="0" workbookViewId="0" topLeftCell="B1">
      <selection activeCell="B1" sqref="B1"/>
    </sheetView>
  </sheetViews>
  <sheetFormatPr defaultColWidth="9.140625" defaultRowHeight="14.25" customHeight="1" outlineLevelRow="1" outlineLevelCol="1"/>
  <cols>
    <col min="1" max="1" width="9.140625" style="1" customWidth="1"/>
    <col min="2" max="2" width="5.140625" style="1" customWidth="1" outlineLevel="1"/>
    <col min="3" max="3" width="3.421875" style="1" customWidth="1"/>
    <col min="4" max="4" width="3.57421875" style="1" customWidth="1"/>
    <col min="5" max="5" width="32.8515625" style="1" customWidth="1"/>
    <col min="6" max="25" width="3.00390625" style="1" customWidth="1"/>
    <col min="26" max="30" width="2.8515625" style="1" customWidth="1"/>
    <col min="31" max="35" width="3.00390625" style="1" customWidth="1"/>
    <col min="36" max="38" width="14.421875" style="1" customWidth="1"/>
    <col min="39" max="39" width="3.28125" style="1" customWidth="1"/>
    <col min="40" max="40" width="14.421875" style="1" customWidth="1"/>
    <col min="41" max="16384" width="9.140625" style="1" customWidth="1"/>
  </cols>
  <sheetData>
    <row r="1" spans="3:35" ht="20.25">
      <c r="C1" s="8" t="s">
        <v>36</v>
      </c>
      <c r="AE1" s="19" t="s">
        <v>28</v>
      </c>
      <c r="AF1" s="19"/>
      <c r="AG1" s="19"/>
      <c r="AH1" s="19"/>
      <c r="AI1" s="19"/>
    </row>
    <row r="2" spans="3:38" ht="18">
      <c r="C2" s="10" t="s">
        <v>26</v>
      </c>
      <c r="AE2" s="1" t="s">
        <v>3</v>
      </c>
      <c r="AJ2" s="28" t="s">
        <v>4</v>
      </c>
      <c r="AK2" s="28" t="s">
        <v>5</v>
      </c>
      <c r="AL2" s="28" t="s">
        <v>6</v>
      </c>
    </row>
    <row r="3" spans="3:38" ht="15" customHeight="1">
      <c r="C3" s="9"/>
      <c r="AE3" s="1" t="s">
        <v>7</v>
      </c>
      <c r="AJ3" s="28" t="s">
        <v>8</v>
      </c>
      <c r="AK3" s="28" t="s">
        <v>9</v>
      </c>
      <c r="AL3" s="28" t="s">
        <v>10</v>
      </c>
    </row>
    <row r="4" spans="3:38" ht="15" customHeight="1">
      <c r="C4" s="9"/>
      <c r="AE4" s="1" t="s">
        <v>11</v>
      </c>
      <c r="AJ4" s="28" t="s">
        <v>12</v>
      </c>
      <c r="AK4" s="28" t="s">
        <v>13</v>
      </c>
      <c r="AL4" s="28" t="s">
        <v>14</v>
      </c>
    </row>
    <row r="5" spans="3:38" ht="15" customHeight="1">
      <c r="C5" s="9"/>
      <c r="AE5" s="1" t="s">
        <v>15</v>
      </c>
      <c r="AJ5" s="28" t="s">
        <v>16</v>
      </c>
      <c r="AK5" s="28" t="s">
        <v>17</v>
      </c>
      <c r="AL5" s="28" t="s">
        <v>18</v>
      </c>
    </row>
    <row r="6" spans="3:38" ht="15" customHeight="1">
      <c r="C6" s="9"/>
      <c r="AE6" s="1" t="s">
        <v>19</v>
      </c>
      <c r="AJ6" s="28" t="s">
        <v>20</v>
      </c>
      <c r="AK6" s="28" t="s">
        <v>21</v>
      </c>
      <c r="AL6" s="28" t="s">
        <v>22</v>
      </c>
    </row>
    <row r="7" ht="15" customHeight="1">
      <c r="C7" s="9"/>
    </row>
    <row r="8" spans="3:5" ht="14.25" customHeight="1">
      <c r="C8" s="95" t="s">
        <v>33</v>
      </c>
      <c r="D8" s="31"/>
      <c r="E8" s="31"/>
    </row>
    <row r="9" spans="3:38" ht="14.25" customHeight="1">
      <c r="C9" s="12"/>
      <c r="D9" s="13"/>
      <c r="E9" s="14"/>
      <c r="F9" s="128">
        <v>1</v>
      </c>
      <c r="G9" s="131"/>
      <c r="H9" s="131"/>
      <c r="I9" s="131"/>
      <c r="J9" s="132"/>
      <c r="K9" s="128">
        <v>2</v>
      </c>
      <c r="L9" s="129"/>
      <c r="M9" s="129"/>
      <c r="N9" s="129"/>
      <c r="O9" s="130"/>
      <c r="P9" s="128">
        <v>3</v>
      </c>
      <c r="Q9" s="129"/>
      <c r="R9" s="129"/>
      <c r="S9" s="129"/>
      <c r="T9" s="130"/>
      <c r="U9" s="128">
        <v>4</v>
      </c>
      <c r="V9" s="129"/>
      <c r="W9" s="129"/>
      <c r="X9" s="129"/>
      <c r="Y9" s="130"/>
      <c r="Z9" s="128">
        <v>5</v>
      </c>
      <c r="AA9" s="129"/>
      <c r="AB9" s="129"/>
      <c r="AC9" s="129"/>
      <c r="AD9" s="130"/>
      <c r="AE9" s="128">
        <v>6</v>
      </c>
      <c r="AF9" s="129"/>
      <c r="AG9" s="129"/>
      <c r="AH9" s="129"/>
      <c r="AI9" s="130"/>
      <c r="AJ9" s="29" t="s">
        <v>0</v>
      </c>
      <c r="AK9" s="29" t="s">
        <v>1</v>
      </c>
      <c r="AL9" s="29" t="s">
        <v>2</v>
      </c>
    </row>
    <row r="10" spans="2:38" ht="14.25" customHeight="1">
      <c r="B10" s="20"/>
      <c r="C10" s="30">
        <v>1</v>
      </c>
      <c r="D10" s="36"/>
      <c r="E10" s="14">
        <f>IF(B10=0,"",INDEX(Nimet!$A$2:$D$251,B10,4))</f>
      </c>
      <c r="F10" s="125"/>
      <c r="G10" s="126"/>
      <c r="H10" s="126"/>
      <c r="I10" s="126"/>
      <c r="J10" s="127"/>
      <c r="K10" s="122" t="str">
        <f>CONCATENATE(AC34,"-",AE34)</f>
        <v>0-0</v>
      </c>
      <c r="L10" s="123"/>
      <c r="M10" s="123"/>
      <c r="N10" s="123"/>
      <c r="O10" s="124"/>
      <c r="P10" s="122" t="str">
        <f>CONCATENATE(AC26,"-",AE26)</f>
        <v>0-0</v>
      </c>
      <c r="Q10" s="123"/>
      <c r="R10" s="123"/>
      <c r="S10" s="123"/>
      <c r="T10" s="124"/>
      <c r="U10" s="122" t="str">
        <f>CONCATENATE(AC22,"-",AE22)</f>
        <v>0-0</v>
      </c>
      <c r="V10" s="123"/>
      <c r="W10" s="123"/>
      <c r="X10" s="123"/>
      <c r="Y10" s="124"/>
      <c r="Z10" s="122" t="str">
        <f>CONCATENATE(AC18,"-",AE18)</f>
        <v>0-0</v>
      </c>
      <c r="AA10" s="123"/>
      <c r="AB10" s="123"/>
      <c r="AC10" s="123"/>
      <c r="AD10" s="124"/>
      <c r="AE10" s="122" t="str">
        <f>CONCATENATE(AC30,"-",AE30)</f>
        <v>0-0</v>
      </c>
      <c r="AF10" s="123"/>
      <c r="AG10" s="123"/>
      <c r="AH10" s="123"/>
      <c r="AI10" s="124"/>
      <c r="AJ10" s="29" t="str">
        <f>CONCATENATE(AG18+AG22+AG26+AG30+AG34,"-",AI18+AI22+AI26+AI30+AI34)</f>
        <v>0-0</v>
      </c>
      <c r="AK10" s="29" t="str">
        <f>CONCATENATE(AC18+AC22+AC26+AC30+AC34,"-",AE18+AE22+AE26+AE30+AE34)</f>
        <v>0-0</v>
      </c>
      <c r="AL10" s="70"/>
    </row>
    <row r="11" spans="2:38" ht="14.25" customHeight="1">
      <c r="B11" s="20"/>
      <c r="C11" s="30">
        <v>2</v>
      </c>
      <c r="D11" s="36"/>
      <c r="E11" s="14">
        <f>IF(B11=0,"",INDEX(Nimet!$A$2:$D$251,B11,4))</f>
      </c>
      <c r="F11" s="122" t="str">
        <f>CONCATENATE(AE34,"-",AC34)</f>
        <v>0-0</v>
      </c>
      <c r="G11" s="123"/>
      <c r="H11" s="123"/>
      <c r="I11" s="123"/>
      <c r="J11" s="124"/>
      <c r="K11" s="125"/>
      <c r="L11" s="126"/>
      <c r="M11" s="126"/>
      <c r="N11" s="126"/>
      <c r="O11" s="127"/>
      <c r="P11" s="122" t="str">
        <f>CONCATENATE(AC31,"-",AE31)</f>
        <v>0-0</v>
      </c>
      <c r="Q11" s="123"/>
      <c r="R11" s="123"/>
      <c r="S11" s="123"/>
      <c r="T11" s="124"/>
      <c r="U11" s="122" t="str">
        <f>CONCATENATE(AC19,"-",AE19)</f>
        <v>0-0</v>
      </c>
      <c r="V11" s="123"/>
      <c r="W11" s="123"/>
      <c r="X11" s="123"/>
      <c r="Y11" s="124"/>
      <c r="Z11" s="122" t="str">
        <f>CONCATENATE(AC27,"-",AE27)</f>
        <v>0-0</v>
      </c>
      <c r="AA11" s="123"/>
      <c r="AB11" s="123"/>
      <c r="AC11" s="123"/>
      <c r="AD11" s="124"/>
      <c r="AE11" s="122" t="str">
        <f>CONCATENATE(AC23,"-",AE23)</f>
        <v>0-0</v>
      </c>
      <c r="AF11" s="131"/>
      <c r="AG11" s="131"/>
      <c r="AH11" s="131"/>
      <c r="AI11" s="132"/>
      <c r="AJ11" s="11" t="str">
        <f>CONCATENATE(AG19+AG23+AG27+AG31+AI34,"-",AI19+AI23+AI27+AI31+AG34)</f>
        <v>0-0</v>
      </c>
      <c r="AK11" s="29" t="str">
        <f>CONCATENATE(AC19+AC23+AC27+AC31+AE34,"-",AE19+AE23+AE27+AE31+AC34)</f>
        <v>0-0</v>
      </c>
      <c r="AL11" s="70"/>
    </row>
    <row r="12" spans="2:38" ht="14.25" customHeight="1">
      <c r="B12" s="20"/>
      <c r="C12" s="30">
        <v>3</v>
      </c>
      <c r="D12" s="36"/>
      <c r="E12" s="14">
        <f>IF(B12=0,"",INDEX(Nimet!$A$2:$D$251,B12,4))</f>
      </c>
      <c r="F12" s="122" t="str">
        <f>CONCATENATE(AE26,"-",AC26)</f>
        <v>0-0</v>
      </c>
      <c r="G12" s="123"/>
      <c r="H12" s="123"/>
      <c r="I12" s="123"/>
      <c r="J12" s="124"/>
      <c r="K12" s="122" t="str">
        <f>CONCATENATE(AE31,"-",AC31)</f>
        <v>0-0</v>
      </c>
      <c r="L12" s="123"/>
      <c r="M12" s="123"/>
      <c r="N12" s="123"/>
      <c r="O12" s="124"/>
      <c r="P12" s="125"/>
      <c r="Q12" s="126"/>
      <c r="R12" s="126"/>
      <c r="S12" s="126"/>
      <c r="T12" s="127"/>
      <c r="U12" s="122" t="str">
        <f>CONCATENATE(AC35,"-",AE35)</f>
        <v>0-0</v>
      </c>
      <c r="V12" s="123"/>
      <c r="W12" s="123"/>
      <c r="X12" s="123"/>
      <c r="Y12" s="124"/>
      <c r="Z12" s="122" t="str">
        <f>CONCATENATE(AC24,"-",AE24)</f>
        <v>0-0</v>
      </c>
      <c r="AA12" s="123"/>
      <c r="AB12" s="123"/>
      <c r="AC12" s="123"/>
      <c r="AD12" s="124"/>
      <c r="AE12" s="122" t="str">
        <f>CONCATENATE(AC20,"-",AE20)</f>
        <v>0-0</v>
      </c>
      <c r="AF12" s="123"/>
      <c r="AG12" s="123"/>
      <c r="AH12" s="123"/>
      <c r="AI12" s="124"/>
      <c r="AJ12" s="29" t="str">
        <f>CONCATENATE(AG20+AG24+AI26+AI31+AG35,"-",AI20+AI24+AG26+AG31+AI35)</f>
        <v>0-0</v>
      </c>
      <c r="AK12" s="29" t="str">
        <f>CONCATENATE(AC20+AC24+AE26+AE31+AC35,"-",AE20+AE24+AC26+AC31+AE35)</f>
        <v>0-0</v>
      </c>
      <c r="AL12" s="70"/>
    </row>
    <row r="13" spans="2:38" ht="14.25" customHeight="1">
      <c r="B13" s="20"/>
      <c r="C13" s="30">
        <v>4</v>
      </c>
      <c r="D13" s="36"/>
      <c r="E13" s="14">
        <f>IF(B13=0,"",INDEX(Nimet!$A$2:$D$251,B13,4))</f>
      </c>
      <c r="F13" s="122" t="str">
        <f>CONCATENATE(AE22,"-",AC22)</f>
        <v>0-0</v>
      </c>
      <c r="G13" s="123"/>
      <c r="H13" s="123"/>
      <c r="I13" s="123"/>
      <c r="J13" s="124"/>
      <c r="K13" s="122" t="str">
        <f>CONCATENATE(AE19,"-",AC19)</f>
        <v>0-0</v>
      </c>
      <c r="L13" s="123"/>
      <c r="M13" s="123"/>
      <c r="N13" s="123"/>
      <c r="O13" s="124"/>
      <c r="P13" s="122" t="str">
        <f>CONCATENATE(AE35,"-",AC35)</f>
        <v>0-0</v>
      </c>
      <c r="Q13" s="123"/>
      <c r="R13" s="123"/>
      <c r="S13" s="123"/>
      <c r="T13" s="124"/>
      <c r="U13" s="125"/>
      <c r="V13" s="126"/>
      <c r="W13" s="126"/>
      <c r="X13" s="126"/>
      <c r="Y13" s="127"/>
      <c r="Z13" s="122" t="str">
        <f>CONCATENATE(AC32,"-",AE32)</f>
        <v>0-0</v>
      </c>
      <c r="AA13" s="123"/>
      <c r="AB13" s="123"/>
      <c r="AC13" s="123"/>
      <c r="AD13" s="124"/>
      <c r="AE13" s="122" t="str">
        <f>CONCATENATE(AC28,"-",AE28)</f>
        <v>0-0</v>
      </c>
      <c r="AF13" s="123"/>
      <c r="AG13" s="123"/>
      <c r="AH13" s="123"/>
      <c r="AI13" s="124"/>
      <c r="AJ13" s="29" t="str">
        <f>CONCATENATE(AI19+AI22+AG28+AG32+AI35,"-",AG19+AG22+AI28+AI32+AG35)</f>
        <v>0-0</v>
      </c>
      <c r="AK13" s="29" t="str">
        <f>CONCATENATE(AE19+AE22+AC28+AC32+AE35,"-",AC19+AC22+AE28+AE32+AC35)</f>
        <v>0-0</v>
      </c>
      <c r="AL13" s="70"/>
    </row>
    <row r="14" spans="2:38" ht="14.25" customHeight="1">
      <c r="B14" s="20"/>
      <c r="C14" s="30">
        <v>5</v>
      </c>
      <c r="D14" s="36"/>
      <c r="E14" s="14">
        <f>IF(B14=0,"",INDEX(Nimet!$A$2:$D$251,B14,4))</f>
      </c>
      <c r="F14" s="122" t="str">
        <f>CONCATENATE(AE18,"-",AC18)</f>
        <v>0-0</v>
      </c>
      <c r="G14" s="123"/>
      <c r="H14" s="123"/>
      <c r="I14" s="123"/>
      <c r="J14" s="124"/>
      <c r="K14" s="122" t="str">
        <f>CONCATENATE(AE27,"-",AC27)</f>
        <v>0-0</v>
      </c>
      <c r="L14" s="123"/>
      <c r="M14" s="123"/>
      <c r="N14" s="123"/>
      <c r="O14" s="124"/>
      <c r="P14" s="122" t="str">
        <f>CONCATENATE(AE24,"-",AC24)</f>
        <v>0-0</v>
      </c>
      <c r="Q14" s="123"/>
      <c r="R14" s="123"/>
      <c r="S14" s="123"/>
      <c r="T14" s="124"/>
      <c r="U14" s="122" t="str">
        <f>CONCATENATE(AE32,"-",AC32)</f>
        <v>0-0</v>
      </c>
      <c r="V14" s="123"/>
      <c r="W14" s="123"/>
      <c r="X14" s="123"/>
      <c r="Y14" s="124"/>
      <c r="Z14" s="125"/>
      <c r="AA14" s="126"/>
      <c r="AB14" s="126"/>
      <c r="AC14" s="126"/>
      <c r="AD14" s="127"/>
      <c r="AE14" s="122" t="str">
        <f>CONCATENATE(AC36,"-",AE36)</f>
        <v>0-0</v>
      </c>
      <c r="AF14" s="123"/>
      <c r="AG14" s="123"/>
      <c r="AH14" s="123"/>
      <c r="AI14" s="124"/>
      <c r="AJ14" s="29" t="str">
        <f>CONCATENATE(AI18+AI24+AI27+AI32+AG36,"-",AG18+AG24+AG27+AG32+AI36)</f>
        <v>0-0</v>
      </c>
      <c r="AK14" s="29" t="str">
        <f>CONCATENATE(AE18+AE24+AE27+AE32+AC36,"-",AC18+AC24+AC27+AC32+AE36)</f>
        <v>0-0</v>
      </c>
      <c r="AL14" s="70"/>
    </row>
    <row r="15" spans="2:38" ht="14.25" customHeight="1">
      <c r="B15" s="20"/>
      <c r="C15" s="30">
        <v>6</v>
      </c>
      <c r="D15" s="36"/>
      <c r="E15" s="14">
        <f>IF(B15=0,"",INDEX(Nimet!$A$2:$D$251,B15,4))</f>
      </c>
      <c r="F15" s="122" t="str">
        <f>CONCATENATE(AE30,"-",AC30)</f>
        <v>0-0</v>
      </c>
      <c r="G15" s="123"/>
      <c r="H15" s="123"/>
      <c r="I15" s="123"/>
      <c r="J15" s="124"/>
      <c r="K15" s="122" t="str">
        <f>CONCATENATE(AE23,"-",AC23)</f>
        <v>0-0</v>
      </c>
      <c r="L15" s="123"/>
      <c r="M15" s="123"/>
      <c r="N15" s="123"/>
      <c r="O15" s="124"/>
      <c r="P15" s="122" t="str">
        <f>CONCATENATE(AE20,"-",AC20)</f>
        <v>0-0</v>
      </c>
      <c r="Q15" s="123"/>
      <c r="R15" s="123"/>
      <c r="S15" s="123"/>
      <c r="T15" s="124"/>
      <c r="U15" s="122" t="str">
        <f>CONCATENATE(AE28,"-",AC28)</f>
        <v>0-0</v>
      </c>
      <c r="V15" s="123"/>
      <c r="W15" s="123"/>
      <c r="X15" s="123"/>
      <c r="Y15" s="124"/>
      <c r="Z15" s="122" t="str">
        <f>CONCATENATE(AE36,"-",AC36)</f>
        <v>0-0</v>
      </c>
      <c r="AA15" s="123"/>
      <c r="AB15" s="123"/>
      <c r="AC15" s="123"/>
      <c r="AD15" s="124"/>
      <c r="AE15" s="125"/>
      <c r="AF15" s="126"/>
      <c r="AG15" s="126"/>
      <c r="AH15" s="126"/>
      <c r="AI15" s="127"/>
      <c r="AJ15" s="29" t="str">
        <f>CONCATENATE(AI20+AI23+AI28+AI30+AI36,"-",AG20+AG23+AG28+AG30+AG36)</f>
        <v>0-0</v>
      </c>
      <c r="AK15" s="29" t="str">
        <f>CONCATENATE(AE20+AE23+AE28+AE30+AE36,"-",AC20+AC23+AC28+AC30+AC36)</f>
        <v>0-0</v>
      </c>
      <c r="AL15" s="70"/>
    </row>
    <row r="16" spans="2:39" ht="14.25" customHeight="1">
      <c r="B16" s="16"/>
      <c r="C16" s="3"/>
      <c r="D16" s="3"/>
      <c r="E16" s="96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1"/>
      <c r="AK16" s="97"/>
      <c r="AL16" s="97"/>
      <c r="AM16" s="6"/>
    </row>
    <row r="17" spans="3:38" ht="14.25" customHeight="1" outlineLevel="1">
      <c r="C17" s="19" t="s">
        <v>28</v>
      </c>
      <c r="E17" s="80"/>
      <c r="F17" s="80"/>
      <c r="G17" s="80"/>
      <c r="H17" s="98"/>
      <c r="I17" s="99">
        <v>1</v>
      </c>
      <c r="J17" s="100"/>
      <c r="K17" s="101"/>
      <c r="L17" s="102"/>
      <c r="M17" s="103">
        <v>2</v>
      </c>
      <c r="N17" s="104"/>
      <c r="O17" s="101"/>
      <c r="P17" s="102"/>
      <c r="Q17" s="103">
        <v>3</v>
      </c>
      <c r="R17" s="105"/>
      <c r="S17" s="80"/>
      <c r="T17" s="106"/>
      <c r="U17" s="107">
        <v>4</v>
      </c>
      <c r="V17" s="105"/>
      <c r="W17" s="80"/>
      <c r="X17" s="106"/>
      <c r="Y17" s="107">
        <v>5</v>
      </c>
      <c r="Z17" s="105"/>
      <c r="AA17" s="96"/>
      <c r="AB17" s="96"/>
      <c r="AC17" s="106"/>
      <c r="AD17" s="108" t="s">
        <v>34</v>
      </c>
      <c r="AE17" s="105"/>
      <c r="AF17" s="101"/>
      <c r="AG17" s="102"/>
      <c r="AH17" s="109" t="s">
        <v>35</v>
      </c>
      <c r="AI17" s="110"/>
      <c r="AJ17" s="80"/>
      <c r="AK17" s="80"/>
      <c r="AL17" s="111"/>
    </row>
    <row r="18" spans="1:41" ht="14.25" customHeight="1" outlineLevel="1">
      <c r="A18" s="15" t="s">
        <v>4</v>
      </c>
      <c r="C18" s="1" t="str">
        <f>CONCATENATE(E10,"  -  ",E14)</f>
        <v>  -  </v>
      </c>
      <c r="E18" s="80"/>
      <c r="F18" s="80"/>
      <c r="G18" s="80"/>
      <c r="H18" s="93"/>
      <c r="I18" s="81" t="s">
        <v>27</v>
      </c>
      <c r="J18" s="94"/>
      <c r="K18" s="72"/>
      <c r="L18" s="65"/>
      <c r="M18" s="71" t="s">
        <v>27</v>
      </c>
      <c r="N18" s="66"/>
      <c r="O18" s="72"/>
      <c r="P18" s="65"/>
      <c r="Q18" s="71" t="s">
        <v>27</v>
      </c>
      <c r="R18" s="66"/>
      <c r="S18" s="73"/>
      <c r="T18" s="65"/>
      <c r="U18" s="71" t="s">
        <v>27</v>
      </c>
      <c r="V18" s="66"/>
      <c r="W18" s="73"/>
      <c r="X18" s="65"/>
      <c r="Y18" s="71" t="s">
        <v>27</v>
      </c>
      <c r="Z18" s="66"/>
      <c r="AA18" s="72"/>
      <c r="AB18" s="72"/>
      <c r="AC18" s="74">
        <f>IF($H18-$J18&gt;0,1,0)+IF($L18-$N18&gt;0,1,0)+IF($P18-$R18&gt;0,1,0)+IF($T18-$V18&gt;0,1,0)+IF($X18-$Z18&gt;0,1,0)</f>
        <v>0</v>
      </c>
      <c r="AD18" s="75" t="s">
        <v>27</v>
      </c>
      <c r="AE18" s="76">
        <f>IF($H18-$J18&lt;0,1,0)+IF($L18-$N18&lt;0,1,0)+IF($P18-$R18&lt;0,1,0)+IF($T18-$V18&lt;0,1,0)+IF($X18-$Z18&lt;0,1,0)</f>
        <v>0</v>
      </c>
      <c r="AF18" s="77"/>
      <c r="AG18" s="78">
        <f>IF($AC18-$AE18&gt;0,1,0)</f>
        <v>0</v>
      </c>
      <c r="AH18" s="67" t="s">
        <v>27</v>
      </c>
      <c r="AI18" s="79">
        <f>IF($AC18-$AE18&lt;0,1,0)</f>
        <v>0</v>
      </c>
      <c r="AJ18" s="80"/>
      <c r="AK18" s="80"/>
      <c r="AL18" s="80"/>
      <c r="AN18" s="7"/>
      <c r="AO18" s="18"/>
    </row>
    <row r="19" spans="1:41" ht="14.25" customHeight="1" outlineLevel="1">
      <c r="A19" s="15" t="s">
        <v>5</v>
      </c>
      <c r="C19" s="1" t="str">
        <f>CONCATENATE(E11,"  -  ",E13)</f>
        <v>  -  </v>
      </c>
      <c r="E19" s="80"/>
      <c r="F19" s="80"/>
      <c r="G19" s="80"/>
      <c r="H19" s="93"/>
      <c r="I19" s="81" t="s">
        <v>27</v>
      </c>
      <c r="J19" s="94"/>
      <c r="K19" s="72"/>
      <c r="L19" s="65"/>
      <c r="M19" s="71" t="s">
        <v>27</v>
      </c>
      <c r="N19" s="66"/>
      <c r="O19" s="72"/>
      <c r="P19" s="65"/>
      <c r="Q19" s="71" t="s">
        <v>27</v>
      </c>
      <c r="R19" s="66"/>
      <c r="S19" s="73"/>
      <c r="T19" s="65"/>
      <c r="U19" s="71" t="s">
        <v>27</v>
      </c>
      <c r="V19" s="66"/>
      <c r="W19" s="73"/>
      <c r="X19" s="65"/>
      <c r="Y19" s="71" t="s">
        <v>27</v>
      </c>
      <c r="Z19" s="66"/>
      <c r="AA19" s="72"/>
      <c r="AB19" s="72"/>
      <c r="AC19" s="74">
        <f>IF($H19-$J19&gt;0,1,0)+IF($L19-$N19&gt;0,1,0)+IF($P19-$R19&gt;0,1,0)+IF($T19-$V19&gt;0,1,0)+IF($X19-$Z19&gt;0,1,0)</f>
        <v>0</v>
      </c>
      <c r="AD19" s="75" t="s">
        <v>27</v>
      </c>
      <c r="AE19" s="76">
        <f>IF($H19-$J19&lt;0,1,0)+IF($L19-$N19&lt;0,1,0)+IF($P19-$R19&lt;0,1,0)+IF($T19-$V19&lt;0,1,0)+IF($X19-$Z19&lt;0,1,0)</f>
        <v>0</v>
      </c>
      <c r="AF19" s="77"/>
      <c r="AG19" s="78">
        <f>IF($AC19-$AE19&gt;0,1,0)</f>
        <v>0</v>
      </c>
      <c r="AH19" s="67" t="s">
        <v>27</v>
      </c>
      <c r="AI19" s="79">
        <f>IF($AC19-$AE19&lt;0,1,0)</f>
        <v>0</v>
      </c>
      <c r="AJ19" s="80"/>
      <c r="AK19" s="80"/>
      <c r="AL19" s="80"/>
      <c r="AN19" s="7"/>
      <c r="AO19" s="18"/>
    </row>
    <row r="20" spans="1:41" ht="14.25" customHeight="1" outlineLevel="1">
      <c r="A20" s="15" t="s">
        <v>6</v>
      </c>
      <c r="C20" s="1" t="str">
        <f>CONCATENATE(E12,"  -  ",E15)</f>
        <v>  -  </v>
      </c>
      <c r="E20" s="80"/>
      <c r="F20" s="80"/>
      <c r="G20" s="80"/>
      <c r="H20" s="93"/>
      <c r="I20" s="81" t="s">
        <v>27</v>
      </c>
      <c r="J20" s="94"/>
      <c r="K20" s="72"/>
      <c r="L20" s="65"/>
      <c r="M20" s="71" t="s">
        <v>27</v>
      </c>
      <c r="N20" s="66"/>
      <c r="O20" s="72"/>
      <c r="P20" s="65"/>
      <c r="Q20" s="71" t="s">
        <v>27</v>
      </c>
      <c r="R20" s="66"/>
      <c r="S20" s="73"/>
      <c r="T20" s="65"/>
      <c r="U20" s="71" t="s">
        <v>27</v>
      </c>
      <c r="V20" s="66"/>
      <c r="W20" s="73"/>
      <c r="X20" s="65"/>
      <c r="Y20" s="71" t="s">
        <v>27</v>
      </c>
      <c r="Z20" s="66"/>
      <c r="AA20" s="72"/>
      <c r="AB20" s="72"/>
      <c r="AC20" s="74">
        <f>IF($H20-$J20&gt;0,1,0)+IF($L20-$N20&gt;0,1,0)+IF($P20-$R20&gt;0,1,0)+IF($T20-$V20&gt;0,1,0)+IF($X20-$Z20&gt;0,1,0)</f>
        <v>0</v>
      </c>
      <c r="AD20" s="75" t="s">
        <v>27</v>
      </c>
      <c r="AE20" s="76">
        <f>IF($H20-$J20&lt;0,1,0)+IF($L20-$N20&lt;0,1,0)+IF($P20-$R20&lt;0,1,0)+IF($T20-$V20&lt;0,1,0)+IF($X20-$Z20&lt;0,1,0)</f>
        <v>0</v>
      </c>
      <c r="AF20" s="77"/>
      <c r="AG20" s="78">
        <f>IF($AC20-$AE20&gt;0,1,0)</f>
        <v>0</v>
      </c>
      <c r="AH20" s="67" t="s">
        <v>27</v>
      </c>
      <c r="AI20" s="79">
        <f>IF($AC20-$AE20&lt;0,1,0)</f>
        <v>0</v>
      </c>
      <c r="AJ20" s="80"/>
      <c r="AK20" s="80"/>
      <c r="AL20" s="80"/>
      <c r="AN20" s="7"/>
      <c r="AO20" s="18"/>
    </row>
    <row r="21" spans="1:41" ht="14.25" customHeight="1" outlineLevel="1">
      <c r="A21" s="15"/>
      <c r="E21" s="80"/>
      <c r="F21" s="80"/>
      <c r="G21" s="80"/>
      <c r="H21" s="82"/>
      <c r="I21" s="83"/>
      <c r="J21" s="84"/>
      <c r="K21" s="72"/>
      <c r="L21" s="82"/>
      <c r="M21" s="83"/>
      <c r="N21" s="84"/>
      <c r="O21" s="72"/>
      <c r="P21" s="82"/>
      <c r="Q21" s="83"/>
      <c r="R21" s="84"/>
      <c r="S21" s="73"/>
      <c r="T21" s="82"/>
      <c r="U21" s="83"/>
      <c r="V21" s="84"/>
      <c r="W21" s="73"/>
      <c r="X21" s="82"/>
      <c r="Y21" s="83"/>
      <c r="Z21" s="84"/>
      <c r="AA21" s="72"/>
      <c r="AB21" s="72"/>
      <c r="AC21" s="74"/>
      <c r="AD21" s="75"/>
      <c r="AE21" s="76"/>
      <c r="AF21" s="77"/>
      <c r="AG21" s="78"/>
      <c r="AH21" s="68"/>
      <c r="AI21" s="79"/>
      <c r="AJ21" s="80"/>
      <c r="AK21" s="80"/>
      <c r="AL21" s="80"/>
      <c r="AO21" s="18"/>
    </row>
    <row r="22" spans="1:41" ht="14.25" customHeight="1" outlineLevel="1">
      <c r="A22" s="15" t="s">
        <v>8</v>
      </c>
      <c r="C22" s="1" t="str">
        <f>CONCATENATE(E10,"  -  ",E13)</f>
        <v>  -  </v>
      </c>
      <c r="E22" s="80"/>
      <c r="F22" s="80"/>
      <c r="G22" s="80"/>
      <c r="H22" s="65"/>
      <c r="I22" s="71" t="s">
        <v>27</v>
      </c>
      <c r="J22" s="66"/>
      <c r="K22" s="72"/>
      <c r="L22" s="65"/>
      <c r="M22" s="71" t="s">
        <v>27</v>
      </c>
      <c r="N22" s="66"/>
      <c r="O22" s="72"/>
      <c r="P22" s="65"/>
      <c r="Q22" s="71" t="s">
        <v>27</v>
      </c>
      <c r="R22" s="66"/>
      <c r="S22" s="73"/>
      <c r="T22" s="65"/>
      <c r="U22" s="71" t="s">
        <v>27</v>
      </c>
      <c r="V22" s="66"/>
      <c r="W22" s="73"/>
      <c r="X22" s="65"/>
      <c r="Y22" s="71" t="s">
        <v>27</v>
      </c>
      <c r="Z22" s="66"/>
      <c r="AA22" s="72"/>
      <c r="AB22" s="72"/>
      <c r="AC22" s="74">
        <f>IF($H22-$J22&gt;0,1,0)+IF($L22-$N22&gt;0,1,0)+IF($P22-$R22&gt;0,1,0)+IF($T22-$V22&gt;0,1,0)+IF($X22-$Z22&gt;0,1,0)</f>
        <v>0</v>
      </c>
      <c r="AD22" s="75" t="s">
        <v>27</v>
      </c>
      <c r="AE22" s="76">
        <f>IF($H22-$J22&lt;0,1,0)+IF($L22-$N22&lt;0,1,0)+IF($P22-$R22&lt;0,1,0)+IF($T22-$V22&lt;0,1,0)+IF($X22-$Z22&lt;0,1,0)</f>
        <v>0</v>
      </c>
      <c r="AF22" s="77"/>
      <c r="AG22" s="78">
        <f>IF($AC22-$AE22&gt;0,1,0)</f>
        <v>0</v>
      </c>
      <c r="AH22" s="67" t="s">
        <v>27</v>
      </c>
      <c r="AI22" s="79">
        <f>IF($AC22-$AE22&lt;0,1,0)</f>
        <v>0</v>
      </c>
      <c r="AJ22" s="80"/>
      <c r="AK22" s="80"/>
      <c r="AL22" s="80"/>
      <c r="AN22" s="7"/>
      <c r="AO22" s="18"/>
    </row>
    <row r="23" spans="1:41" ht="14.25" customHeight="1" outlineLevel="1">
      <c r="A23" s="15" t="s">
        <v>9</v>
      </c>
      <c r="C23" s="1" t="str">
        <f>CONCATENATE(E11,"  -  ",E15)</f>
        <v>  -  </v>
      </c>
      <c r="E23" s="80"/>
      <c r="F23" s="80"/>
      <c r="G23" s="80"/>
      <c r="H23" s="65"/>
      <c r="I23" s="71" t="s">
        <v>27</v>
      </c>
      <c r="J23" s="66"/>
      <c r="K23" s="72"/>
      <c r="L23" s="65"/>
      <c r="M23" s="71" t="s">
        <v>27</v>
      </c>
      <c r="N23" s="66"/>
      <c r="O23" s="72"/>
      <c r="P23" s="65"/>
      <c r="Q23" s="71" t="s">
        <v>27</v>
      </c>
      <c r="R23" s="66"/>
      <c r="S23" s="73"/>
      <c r="T23" s="65"/>
      <c r="U23" s="71" t="s">
        <v>27</v>
      </c>
      <c r="V23" s="66"/>
      <c r="W23" s="73"/>
      <c r="X23" s="65"/>
      <c r="Y23" s="71" t="s">
        <v>27</v>
      </c>
      <c r="Z23" s="66"/>
      <c r="AA23" s="72"/>
      <c r="AB23" s="72"/>
      <c r="AC23" s="74">
        <f>IF($H23-$J23&gt;0,1,0)+IF($L23-$N23&gt;0,1,0)+IF($P23-$R23&gt;0,1,0)+IF($T23-$V23&gt;0,1,0)+IF($X23-$Z23&gt;0,1,0)</f>
        <v>0</v>
      </c>
      <c r="AD23" s="75" t="s">
        <v>27</v>
      </c>
      <c r="AE23" s="76">
        <f>IF($H23-$J23&lt;0,1,0)+IF($L23-$N23&lt;0,1,0)+IF($P23-$R23&lt;0,1,0)+IF($T23-$V23&lt;0,1,0)+IF($X23-$Z23&lt;0,1,0)</f>
        <v>0</v>
      </c>
      <c r="AF23" s="77"/>
      <c r="AG23" s="78">
        <f>IF($AC23-$AE23&gt;0,1,0)</f>
        <v>0</v>
      </c>
      <c r="AH23" s="67" t="s">
        <v>27</v>
      </c>
      <c r="AI23" s="79">
        <f>IF($AC23-$AE23&lt;0,1,0)</f>
        <v>0</v>
      </c>
      <c r="AJ23" s="80"/>
      <c r="AK23" s="80"/>
      <c r="AL23" s="80"/>
      <c r="AN23" s="7"/>
      <c r="AO23" s="18"/>
    </row>
    <row r="24" spans="1:41" ht="14.25" customHeight="1" outlineLevel="1">
      <c r="A24" s="15" t="s">
        <v>10</v>
      </c>
      <c r="C24" s="1" t="str">
        <f>CONCATENATE(E12,"  -  ",E14)</f>
        <v>  -  </v>
      </c>
      <c r="E24" s="80"/>
      <c r="F24" s="80"/>
      <c r="G24" s="80"/>
      <c r="H24" s="65"/>
      <c r="I24" s="71" t="s">
        <v>27</v>
      </c>
      <c r="J24" s="66"/>
      <c r="K24" s="72"/>
      <c r="L24" s="65"/>
      <c r="M24" s="71" t="s">
        <v>27</v>
      </c>
      <c r="N24" s="66"/>
      <c r="O24" s="72"/>
      <c r="P24" s="65"/>
      <c r="Q24" s="71" t="s">
        <v>27</v>
      </c>
      <c r="R24" s="66"/>
      <c r="S24" s="73"/>
      <c r="T24" s="65"/>
      <c r="U24" s="71" t="s">
        <v>27</v>
      </c>
      <c r="V24" s="66"/>
      <c r="W24" s="73"/>
      <c r="X24" s="65"/>
      <c r="Y24" s="71" t="s">
        <v>27</v>
      </c>
      <c r="Z24" s="66"/>
      <c r="AA24" s="72"/>
      <c r="AB24" s="72"/>
      <c r="AC24" s="74">
        <f>IF($H24-$J24&gt;0,1,0)+IF($L24-$N24&gt;0,1,0)+IF($P24-$R24&gt;0,1,0)+IF($T24-$V24&gt;0,1,0)+IF($X24-$Z24&gt;0,1,0)</f>
        <v>0</v>
      </c>
      <c r="AD24" s="75" t="s">
        <v>27</v>
      </c>
      <c r="AE24" s="76">
        <f>IF($H24-$J24&lt;0,1,0)+IF($L24-$N24&lt;0,1,0)+IF($P24-$R24&lt;0,1,0)+IF($T24-$V24&lt;0,1,0)+IF($X24-$Z24&lt;0,1,0)</f>
        <v>0</v>
      </c>
      <c r="AF24" s="77"/>
      <c r="AG24" s="78">
        <f>IF($AC24-$AE24&gt;0,1,0)</f>
        <v>0</v>
      </c>
      <c r="AH24" s="67" t="s">
        <v>27</v>
      </c>
      <c r="AI24" s="79">
        <f>IF($AC24-$AE24&lt;0,1,0)</f>
        <v>0</v>
      </c>
      <c r="AJ24" s="80"/>
      <c r="AK24" s="80"/>
      <c r="AL24" s="80"/>
      <c r="AN24" s="7"/>
      <c r="AO24" s="18"/>
    </row>
    <row r="25" spans="1:41" ht="14.25" customHeight="1" outlineLevel="1">
      <c r="A25" s="15"/>
      <c r="E25" s="80"/>
      <c r="F25" s="80"/>
      <c r="G25" s="80"/>
      <c r="H25" s="82"/>
      <c r="I25" s="83"/>
      <c r="J25" s="84"/>
      <c r="K25" s="72"/>
      <c r="L25" s="82"/>
      <c r="M25" s="83"/>
      <c r="N25" s="84"/>
      <c r="O25" s="72"/>
      <c r="P25" s="82"/>
      <c r="Q25" s="83"/>
      <c r="R25" s="84"/>
      <c r="S25" s="73"/>
      <c r="T25" s="82"/>
      <c r="U25" s="83"/>
      <c r="V25" s="84"/>
      <c r="W25" s="73"/>
      <c r="X25" s="82"/>
      <c r="Y25" s="83"/>
      <c r="Z25" s="84"/>
      <c r="AA25" s="72"/>
      <c r="AB25" s="72"/>
      <c r="AC25" s="74"/>
      <c r="AD25" s="75"/>
      <c r="AE25" s="76"/>
      <c r="AF25" s="77"/>
      <c r="AG25" s="78"/>
      <c r="AH25" s="68"/>
      <c r="AI25" s="79"/>
      <c r="AJ25" s="80"/>
      <c r="AK25" s="80"/>
      <c r="AL25" s="80"/>
      <c r="AO25" s="18"/>
    </row>
    <row r="26" spans="1:41" ht="14.25" customHeight="1" outlineLevel="1">
      <c r="A26" s="15" t="s">
        <v>12</v>
      </c>
      <c r="C26" s="1" t="str">
        <f>CONCATENATE(E10,"  -  ",E12)</f>
        <v>  -  </v>
      </c>
      <c r="E26" s="80"/>
      <c r="F26" s="80"/>
      <c r="G26" s="80"/>
      <c r="H26" s="65"/>
      <c r="I26" s="71" t="s">
        <v>27</v>
      </c>
      <c r="J26" s="66"/>
      <c r="K26" s="72"/>
      <c r="L26" s="65"/>
      <c r="M26" s="71" t="s">
        <v>27</v>
      </c>
      <c r="N26" s="66"/>
      <c r="O26" s="72"/>
      <c r="P26" s="65"/>
      <c r="Q26" s="71" t="s">
        <v>27</v>
      </c>
      <c r="R26" s="66"/>
      <c r="S26" s="73"/>
      <c r="T26" s="65"/>
      <c r="U26" s="71" t="s">
        <v>27</v>
      </c>
      <c r="V26" s="66"/>
      <c r="W26" s="73"/>
      <c r="X26" s="65"/>
      <c r="Y26" s="71" t="s">
        <v>27</v>
      </c>
      <c r="Z26" s="66"/>
      <c r="AA26" s="72"/>
      <c r="AB26" s="72"/>
      <c r="AC26" s="74">
        <f>IF($H26-$J26&gt;0,1,0)+IF($L26-$N26&gt;0,1,0)+IF($P26-$R26&gt;0,1,0)+IF($T26-$V26&gt;0,1,0)+IF($X26-$Z26&gt;0,1,0)</f>
        <v>0</v>
      </c>
      <c r="AD26" s="75" t="s">
        <v>27</v>
      </c>
      <c r="AE26" s="76">
        <f>IF($H26-$J26&lt;0,1,0)+IF($L26-$N26&lt;0,1,0)+IF($P26-$R26&lt;0,1,0)+IF($T26-$V26&lt;0,1,0)+IF($X26-$Z26&lt;0,1,0)</f>
        <v>0</v>
      </c>
      <c r="AF26" s="77"/>
      <c r="AG26" s="78">
        <f>IF($AC26-$AE26&gt;0,1,0)</f>
        <v>0</v>
      </c>
      <c r="AH26" s="67" t="s">
        <v>27</v>
      </c>
      <c r="AI26" s="79">
        <f>IF($AC26-$AE26&lt;0,1,0)</f>
        <v>0</v>
      </c>
      <c r="AJ26" s="80"/>
      <c r="AK26" s="80"/>
      <c r="AL26" s="80"/>
      <c r="AN26" s="7"/>
      <c r="AO26" s="18"/>
    </row>
    <row r="27" spans="1:41" ht="14.25" customHeight="1" outlineLevel="1">
      <c r="A27" s="15" t="s">
        <v>13</v>
      </c>
      <c r="C27" s="1" t="str">
        <f>CONCATENATE(E11,"  -  ",E14)</f>
        <v>  -  </v>
      </c>
      <c r="E27" s="80"/>
      <c r="F27" s="80"/>
      <c r="G27" s="80"/>
      <c r="H27" s="65"/>
      <c r="I27" s="71" t="s">
        <v>27</v>
      </c>
      <c r="J27" s="66"/>
      <c r="K27" s="72"/>
      <c r="L27" s="65"/>
      <c r="M27" s="71" t="s">
        <v>27</v>
      </c>
      <c r="N27" s="66"/>
      <c r="O27" s="72"/>
      <c r="P27" s="65"/>
      <c r="Q27" s="71" t="s">
        <v>27</v>
      </c>
      <c r="R27" s="66"/>
      <c r="S27" s="73"/>
      <c r="T27" s="65"/>
      <c r="U27" s="71" t="s">
        <v>27</v>
      </c>
      <c r="V27" s="66"/>
      <c r="W27" s="73"/>
      <c r="X27" s="65"/>
      <c r="Y27" s="71" t="s">
        <v>27</v>
      </c>
      <c r="Z27" s="66"/>
      <c r="AA27" s="72"/>
      <c r="AB27" s="72"/>
      <c r="AC27" s="74">
        <f>IF($H27-$J27&gt;0,1,0)+IF($L27-$N27&gt;0,1,0)+IF($P27-$R27&gt;0,1,0)+IF($T27-$V27&gt;0,1,0)+IF($X27-$Z27&gt;0,1,0)</f>
        <v>0</v>
      </c>
      <c r="AD27" s="75" t="s">
        <v>27</v>
      </c>
      <c r="AE27" s="76">
        <f>IF($H27-$J27&lt;0,1,0)+IF($L27-$N27&lt;0,1,0)+IF($P27-$R27&lt;0,1,0)+IF($T27-$V27&lt;0,1,0)+IF($X27-$Z27&lt;0,1,0)</f>
        <v>0</v>
      </c>
      <c r="AF27" s="77"/>
      <c r="AG27" s="78">
        <f>IF($AC27-$AE27&gt;0,1,0)</f>
        <v>0</v>
      </c>
      <c r="AH27" s="67" t="s">
        <v>27</v>
      </c>
      <c r="AI27" s="79">
        <f>IF($AC27-$AE27&lt;0,1,0)</f>
        <v>0</v>
      </c>
      <c r="AJ27" s="80"/>
      <c r="AK27" s="80"/>
      <c r="AL27" s="80"/>
      <c r="AN27" s="7"/>
      <c r="AO27" s="18"/>
    </row>
    <row r="28" spans="1:41" ht="14.25" customHeight="1" outlineLevel="1">
      <c r="A28" s="15" t="s">
        <v>14</v>
      </c>
      <c r="C28" s="1" t="str">
        <f>CONCATENATE(E13,"  -  ",E15)</f>
        <v>  -  </v>
      </c>
      <c r="E28" s="80"/>
      <c r="F28" s="80"/>
      <c r="G28" s="80"/>
      <c r="H28" s="65"/>
      <c r="I28" s="71" t="s">
        <v>27</v>
      </c>
      <c r="J28" s="66"/>
      <c r="K28" s="72"/>
      <c r="L28" s="65"/>
      <c r="M28" s="71" t="s">
        <v>27</v>
      </c>
      <c r="N28" s="66"/>
      <c r="O28" s="72"/>
      <c r="P28" s="65"/>
      <c r="Q28" s="71" t="s">
        <v>27</v>
      </c>
      <c r="R28" s="66"/>
      <c r="S28" s="73"/>
      <c r="T28" s="65"/>
      <c r="U28" s="71" t="s">
        <v>27</v>
      </c>
      <c r="V28" s="66"/>
      <c r="W28" s="73"/>
      <c r="X28" s="65"/>
      <c r="Y28" s="71" t="s">
        <v>27</v>
      </c>
      <c r="Z28" s="66"/>
      <c r="AA28" s="72"/>
      <c r="AB28" s="72"/>
      <c r="AC28" s="74">
        <f>IF($H28-$J28&gt;0,1,0)+IF($L28-$N28&gt;0,1,0)+IF($P28-$R28&gt;0,1,0)+IF($T28-$V28&gt;0,1,0)+IF($X28-$Z28&gt;0,1,0)</f>
        <v>0</v>
      </c>
      <c r="AD28" s="75" t="s">
        <v>27</v>
      </c>
      <c r="AE28" s="76">
        <f>IF($H28-$J28&lt;0,1,0)+IF($L28-$N28&lt;0,1,0)+IF($P28-$R28&lt;0,1,0)+IF($T28-$V28&lt;0,1,0)+IF($X28-$Z28&lt;0,1,0)</f>
        <v>0</v>
      </c>
      <c r="AF28" s="77"/>
      <c r="AG28" s="78">
        <f>IF($AC28-$AE28&gt;0,1,0)</f>
        <v>0</v>
      </c>
      <c r="AH28" s="67" t="s">
        <v>27</v>
      </c>
      <c r="AI28" s="79">
        <f>IF($AC28-$AE28&lt;0,1,0)</f>
        <v>0</v>
      </c>
      <c r="AJ28" s="80"/>
      <c r="AK28" s="80"/>
      <c r="AL28" s="80"/>
      <c r="AN28" s="7"/>
      <c r="AO28" s="18"/>
    </row>
    <row r="29" spans="1:41" ht="14.25" customHeight="1" outlineLevel="1">
      <c r="A29" s="15"/>
      <c r="E29" s="80"/>
      <c r="F29" s="80"/>
      <c r="G29" s="80"/>
      <c r="H29" s="82"/>
      <c r="I29" s="83"/>
      <c r="J29" s="84"/>
      <c r="K29" s="72"/>
      <c r="L29" s="82"/>
      <c r="M29" s="83"/>
      <c r="N29" s="84"/>
      <c r="O29" s="72"/>
      <c r="P29" s="82"/>
      <c r="Q29" s="83"/>
      <c r="R29" s="84"/>
      <c r="S29" s="73"/>
      <c r="T29" s="82"/>
      <c r="U29" s="83"/>
      <c r="V29" s="84"/>
      <c r="W29" s="73"/>
      <c r="X29" s="82"/>
      <c r="Y29" s="83"/>
      <c r="Z29" s="84"/>
      <c r="AA29" s="72"/>
      <c r="AB29" s="72"/>
      <c r="AC29" s="74"/>
      <c r="AD29" s="75"/>
      <c r="AE29" s="76"/>
      <c r="AF29" s="77"/>
      <c r="AG29" s="78"/>
      <c r="AH29" s="68"/>
      <c r="AI29" s="79"/>
      <c r="AJ29" s="80"/>
      <c r="AK29" s="80"/>
      <c r="AL29" s="80"/>
      <c r="AO29" s="18"/>
    </row>
    <row r="30" spans="1:41" ht="14.25" customHeight="1" outlineLevel="1">
      <c r="A30" s="15" t="s">
        <v>16</v>
      </c>
      <c r="C30" s="1" t="str">
        <f>CONCATENATE(E10,"  -  ",E15)</f>
        <v>  -  </v>
      </c>
      <c r="E30" s="80"/>
      <c r="F30" s="80"/>
      <c r="G30" s="80"/>
      <c r="H30" s="65"/>
      <c r="I30" s="71" t="s">
        <v>27</v>
      </c>
      <c r="J30" s="66"/>
      <c r="K30" s="72"/>
      <c r="L30" s="65"/>
      <c r="M30" s="71" t="s">
        <v>27</v>
      </c>
      <c r="N30" s="66"/>
      <c r="O30" s="72"/>
      <c r="P30" s="65"/>
      <c r="Q30" s="71" t="s">
        <v>27</v>
      </c>
      <c r="R30" s="66"/>
      <c r="S30" s="73"/>
      <c r="T30" s="65"/>
      <c r="U30" s="71" t="s">
        <v>27</v>
      </c>
      <c r="V30" s="66"/>
      <c r="W30" s="73"/>
      <c r="X30" s="65"/>
      <c r="Y30" s="71" t="s">
        <v>27</v>
      </c>
      <c r="Z30" s="66"/>
      <c r="AA30" s="72"/>
      <c r="AB30" s="72"/>
      <c r="AC30" s="74">
        <f>IF($H30-$J30&gt;0,1,0)+IF($L30-$N30&gt;0,1,0)+IF($P30-$R30&gt;0,1,0)+IF($T30-$V30&gt;0,1,0)+IF($X30-$Z30&gt;0,1,0)</f>
        <v>0</v>
      </c>
      <c r="AD30" s="75" t="s">
        <v>27</v>
      </c>
      <c r="AE30" s="76">
        <f>IF($H30-$J30&lt;0,1,0)+IF($L30-$N30&lt;0,1,0)+IF($P30-$R30&lt;0,1,0)+IF($T30-$V30&lt;0,1,0)+IF($X30-$Z30&lt;0,1,0)</f>
        <v>0</v>
      </c>
      <c r="AF30" s="77"/>
      <c r="AG30" s="78">
        <f>IF($AC30-$AE30&gt;0,1,0)</f>
        <v>0</v>
      </c>
      <c r="AH30" s="67" t="s">
        <v>27</v>
      </c>
      <c r="AI30" s="79">
        <f>IF($AC30-$AE30&lt;0,1,0)</f>
        <v>0</v>
      </c>
      <c r="AJ30" s="80"/>
      <c r="AK30" s="80"/>
      <c r="AL30" s="80"/>
      <c r="AN30" s="7"/>
      <c r="AO30" s="18"/>
    </row>
    <row r="31" spans="1:41" ht="14.25" customHeight="1" outlineLevel="1">
      <c r="A31" s="15" t="s">
        <v>17</v>
      </c>
      <c r="C31" s="1" t="str">
        <f>CONCATENATE(E11,"  -  ",E12)</f>
        <v>  -  </v>
      </c>
      <c r="E31" s="80"/>
      <c r="F31" s="80"/>
      <c r="G31" s="80"/>
      <c r="H31" s="65"/>
      <c r="I31" s="71" t="s">
        <v>27</v>
      </c>
      <c r="J31" s="66"/>
      <c r="K31" s="72"/>
      <c r="L31" s="65"/>
      <c r="M31" s="71" t="s">
        <v>27</v>
      </c>
      <c r="N31" s="66"/>
      <c r="O31" s="72"/>
      <c r="P31" s="65"/>
      <c r="Q31" s="71" t="s">
        <v>27</v>
      </c>
      <c r="R31" s="66"/>
      <c r="S31" s="73"/>
      <c r="T31" s="65"/>
      <c r="U31" s="71" t="s">
        <v>27</v>
      </c>
      <c r="V31" s="66"/>
      <c r="W31" s="73"/>
      <c r="X31" s="65"/>
      <c r="Y31" s="71" t="s">
        <v>27</v>
      </c>
      <c r="Z31" s="66"/>
      <c r="AA31" s="72"/>
      <c r="AB31" s="72"/>
      <c r="AC31" s="74">
        <f>IF($H31-$J31&gt;0,1,0)+IF($L31-$N31&gt;0,1,0)+IF($P31-$R31&gt;0,1,0)+IF($T31-$V31&gt;0,1,0)+IF($X31-$Z31&gt;0,1,0)</f>
        <v>0</v>
      </c>
      <c r="AD31" s="75" t="s">
        <v>27</v>
      </c>
      <c r="AE31" s="76">
        <f>IF($H31-$J31&lt;0,1,0)+IF($L31-$N31&lt;0,1,0)+IF($P31-$R31&lt;0,1,0)+IF($T31-$V31&lt;0,1,0)+IF($X31-$Z31&lt;0,1,0)</f>
        <v>0</v>
      </c>
      <c r="AF31" s="77"/>
      <c r="AG31" s="78">
        <f>IF($AC31-$AE31&gt;0,1,0)</f>
        <v>0</v>
      </c>
      <c r="AH31" s="67" t="s">
        <v>27</v>
      </c>
      <c r="AI31" s="79">
        <f>IF($AC31-$AE31&lt;0,1,0)</f>
        <v>0</v>
      </c>
      <c r="AJ31" s="80"/>
      <c r="AK31" s="80"/>
      <c r="AL31" s="80"/>
      <c r="AN31" s="7"/>
      <c r="AO31" s="18"/>
    </row>
    <row r="32" spans="1:41" ht="14.25" customHeight="1" outlineLevel="1">
      <c r="A32" s="15" t="s">
        <v>18</v>
      </c>
      <c r="C32" s="1" t="str">
        <f>CONCATENATE(E13,"  -  ",E14)</f>
        <v>  -  </v>
      </c>
      <c r="E32" s="80"/>
      <c r="F32" s="80"/>
      <c r="G32" s="80"/>
      <c r="H32" s="65"/>
      <c r="I32" s="71" t="s">
        <v>27</v>
      </c>
      <c r="J32" s="66"/>
      <c r="K32" s="72"/>
      <c r="L32" s="65"/>
      <c r="M32" s="71" t="s">
        <v>27</v>
      </c>
      <c r="N32" s="66"/>
      <c r="O32" s="72"/>
      <c r="P32" s="65"/>
      <c r="Q32" s="71" t="s">
        <v>27</v>
      </c>
      <c r="R32" s="66"/>
      <c r="S32" s="73"/>
      <c r="T32" s="65"/>
      <c r="U32" s="71" t="s">
        <v>27</v>
      </c>
      <c r="V32" s="66"/>
      <c r="W32" s="73"/>
      <c r="X32" s="65"/>
      <c r="Y32" s="71" t="s">
        <v>27</v>
      </c>
      <c r="Z32" s="66"/>
      <c r="AA32" s="72"/>
      <c r="AB32" s="72"/>
      <c r="AC32" s="74">
        <f>IF($H32-$J32&gt;0,1,0)+IF($L32-$N32&gt;0,1,0)+IF($P32-$R32&gt;0,1,0)+IF($T32-$V32&gt;0,1,0)+IF($X32-$Z32&gt;0,1,0)</f>
        <v>0</v>
      </c>
      <c r="AD32" s="75" t="s">
        <v>27</v>
      </c>
      <c r="AE32" s="76">
        <f>IF($H32-$J32&lt;0,1,0)+IF($L32-$N32&lt;0,1,0)+IF($P32-$R32&lt;0,1,0)+IF($T32-$V32&lt;0,1,0)+IF($X32-$Z32&lt;0,1,0)</f>
        <v>0</v>
      </c>
      <c r="AF32" s="77"/>
      <c r="AG32" s="78">
        <f>IF($AC32-$AE32&gt;0,1,0)</f>
        <v>0</v>
      </c>
      <c r="AH32" s="67" t="s">
        <v>27</v>
      </c>
      <c r="AI32" s="79">
        <f>IF($AC32-$AE32&lt;0,1,0)</f>
        <v>0</v>
      </c>
      <c r="AJ32" s="80"/>
      <c r="AK32" s="80"/>
      <c r="AL32" s="80"/>
      <c r="AN32" s="7"/>
      <c r="AO32" s="18"/>
    </row>
    <row r="33" spans="1:41" ht="14.25" customHeight="1" outlineLevel="1">
      <c r="A33" s="15"/>
      <c r="E33" s="80"/>
      <c r="F33" s="80"/>
      <c r="G33" s="80"/>
      <c r="H33" s="82"/>
      <c r="I33" s="83"/>
      <c r="J33" s="84"/>
      <c r="K33" s="72"/>
      <c r="L33" s="82"/>
      <c r="M33" s="83"/>
      <c r="N33" s="84"/>
      <c r="O33" s="72"/>
      <c r="P33" s="82"/>
      <c r="Q33" s="83"/>
      <c r="R33" s="84"/>
      <c r="S33" s="73"/>
      <c r="T33" s="82"/>
      <c r="U33" s="83"/>
      <c r="V33" s="84"/>
      <c r="W33" s="73"/>
      <c r="X33" s="82"/>
      <c r="Y33" s="83"/>
      <c r="Z33" s="84"/>
      <c r="AA33" s="72"/>
      <c r="AB33" s="72"/>
      <c r="AC33" s="74"/>
      <c r="AD33" s="75"/>
      <c r="AE33" s="76"/>
      <c r="AF33" s="77"/>
      <c r="AG33" s="78"/>
      <c r="AH33" s="68"/>
      <c r="AI33" s="79"/>
      <c r="AJ33" s="80"/>
      <c r="AK33" s="80"/>
      <c r="AL33" s="80"/>
      <c r="AO33" s="18"/>
    </row>
    <row r="34" spans="1:41" ht="14.25" customHeight="1" outlineLevel="1">
      <c r="A34" s="15" t="s">
        <v>20</v>
      </c>
      <c r="C34" s="1" t="str">
        <f>CONCATENATE(E10,"  -  ",E11)</f>
        <v>  -  </v>
      </c>
      <c r="E34" s="80"/>
      <c r="F34" s="80"/>
      <c r="G34" s="80"/>
      <c r="H34" s="65"/>
      <c r="I34" s="71" t="s">
        <v>27</v>
      </c>
      <c r="J34" s="66"/>
      <c r="K34" s="72"/>
      <c r="L34" s="65"/>
      <c r="M34" s="71" t="s">
        <v>27</v>
      </c>
      <c r="N34" s="66"/>
      <c r="O34" s="72"/>
      <c r="P34" s="65"/>
      <c r="Q34" s="71" t="s">
        <v>27</v>
      </c>
      <c r="R34" s="66"/>
      <c r="S34" s="73"/>
      <c r="T34" s="65"/>
      <c r="U34" s="71" t="s">
        <v>27</v>
      </c>
      <c r="V34" s="66"/>
      <c r="W34" s="73"/>
      <c r="X34" s="65"/>
      <c r="Y34" s="71" t="s">
        <v>27</v>
      </c>
      <c r="Z34" s="66"/>
      <c r="AA34" s="72"/>
      <c r="AB34" s="72"/>
      <c r="AC34" s="74">
        <f>IF($H34-$J34&gt;0,1,0)+IF($L34-$N34&gt;0,1,0)+IF($P34-$R34&gt;0,1,0)+IF($T34-$V34&gt;0,1,0)+IF($X34-$Z34&gt;0,1,0)</f>
        <v>0</v>
      </c>
      <c r="AD34" s="75" t="s">
        <v>27</v>
      </c>
      <c r="AE34" s="76">
        <f>IF($H34-$J34&lt;0,1,0)+IF($L34-$N34&lt;0,1,0)+IF($P34-$R34&lt;0,1,0)+IF($T34-$V34&lt;0,1,0)+IF($X34-$Z34&lt;0,1,0)</f>
        <v>0</v>
      </c>
      <c r="AF34" s="77"/>
      <c r="AG34" s="78">
        <f>IF($AC34-$AE34&gt;0,1,0)</f>
        <v>0</v>
      </c>
      <c r="AH34" s="67" t="s">
        <v>27</v>
      </c>
      <c r="AI34" s="79">
        <f>IF($AC34-$AE34&lt;0,1,0)</f>
        <v>0</v>
      </c>
      <c r="AJ34" s="80"/>
      <c r="AK34" s="80"/>
      <c r="AL34" s="80"/>
      <c r="AN34" s="7"/>
      <c r="AO34" s="18"/>
    </row>
    <row r="35" spans="1:41" ht="14.25" customHeight="1" outlineLevel="1">
      <c r="A35" s="15" t="s">
        <v>21</v>
      </c>
      <c r="C35" s="1" t="str">
        <f>CONCATENATE(E12,"  -  ",E13)</f>
        <v>  -  </v>
      </c>
      <c r="E35" s="80"/>
      <c r="F35" s="80"/>
      <c r="G35" s="80"/>
      <c r="H35" s="65"/>
      <c r="I35" s="71" t="s">
        <v>27</v>
      </c>
      <c r="J35" s="66"/>
      <c r="K35" s="72"/>
      <c r="L35" s="65"/>
      <c r="M35" s="71" t="s">
        <v>27</v>
      </c>
      <c r="N35" s="66"/>
      <c r="O35" s="72"/>
      <c r="P35" s="65"/>
      <c r="Q35" s="71" t="s">
        <v>27</v>
      </c>
      <c r="R35" s="66"/>
      <c r="S35" s="73"/>
      <c r="T35" s="65"/>
      <c r="U35" s="71" t="s">
        <v>27</v>
      </c>
      <c r="V35" s="66"/>
      <c r="W35" s="73"/>
      <c r="X35" s="65"/>
      <c r="Y35" s="71" t="s">
        <v>27</v>
      </c>
      <c r="Z35" s="66"/>
      <c r="AA35" s="72"/>
      <c r="AB35" s="72"/>
      <c r="AC35" s="74">
        <f>IF($H35-$J35&gt;0,1,0)+IF($L35-$N35&gt;0,1,0)+IF($P35-$R35&gt;0,1,0)+IF($T35-$V35&gt;0,1,0)+IF($X35-$Z35&gt;0,1,0)</f>
        <v>0</v>
      </c>
      <c r="AD35" s="75" t="s">
        <v>27</v>
      </c>
      <c r="AE35" s="76">
        <f>IF($H35-$J35&lt;0,1,0)+IF($L35-$N35&lt;0,1,0)+IF($P35-$R35&lt;0,1,0)+IF($T35-$V35&lt;0,1,0)+IF($X35-$Z35&lt;0,1,0)</f>
        <v>0</v>
      </c>
      <c r="AF35" s="77"/>
      <c r="AG35" s="78">
        <f>IF($AC35-$AE35&gt;0,1,0)</f>
        <v>0</v>
      </c>
      <c r="AH35" s="67" t="s">
        <v>27</v>
      </c>
      <c r="AI35" s="79">
        <f>IF($AC35-$AE35&lt;0,1,0)</f>
        <v>0</v>
      </c>
      <c r="AJ35" s="80"/>
      <c r="AK35" s="80"/>
      <c r="AL35" s="80"/>
      <c r="AN35" s="7"/>
      <c r="AO35" s="18"/>
    </row>
    <row r="36" spans="1:41" ht="14.25" customHeight="1" outlineLevel="1">
      <c r="A36" s="15" t="s">
        <v>22</v>
      </c>
      <c r="C36" s="1" t="str">
        <f>CONCATENATE(E14,"  -  ",E15)</f>
        <v>  -  </v>
      </c>
      <c r="E36" s="80"/>
      <c r="F36" s="80"/>
      <c r="G36" s="80"/>
      <c r="H36" s="65"/>
      <c r="I36" s="71" t="s">
        <v>27</v>
      </c>
      <c r="J36" s="66"/>
      <c r="K36" s="72"/>
      <c r="L36" s="65"/>
      <c r="M36" s="71" t="s">
        <v>27</v>
      </c>
      <c r="N36" s="66"/>
      <c r="O36" s="72"/>
      <c r="P36" s="65"/>
      <c r="Q36" s="71" t="s">
        <v>27</v>
      </c>
      <c r="R36" s="66"/>
      <c r="S36" s="73"/>
      <c r="T36" s="65"/>
      <c r="U36" s="71" t="s">
        <v>27</v>
      </c>
      <c r="V36" s="66"/>
      <c r="W36" s="73"/>
      <c r="X36" s="65"/>
      <c r="Y36" s="71" t="s">
        <v>27</v>
      </c>
      <c r="Z36" s="66"/>
      <c r="AA36" s="72"/>
      <c r="AB36" s="72"/>
      <c r="AC36" s="85">
        <f>IF($H36-$J36&gt;0,1,0)+IF($L36-$N36&gt;0,1,0)+IF($P36-$R36&gt;0,1,0)+IF($T36-$V36&gt;0,1,0)+IF($X36-$Z36&gt;0,1,0)</f>
        <v>0</v>
      </c>
      <c r="AD36" s="86" t="s">
        <v>27</v>
      </c>
      <c r="AE36" s="87">
        <f>IF($H36-$J36&lt;0,1,0)+IF($L36-$N36&lt;0,1,0)+IF($P36-$R36&lt;0,1,0)+IF($T36-$V36&lt;0,1,0)+IF($X36-$Z36&lt;0,1,0)</f>
        <v>0</v>
      </c>
      <c r="AF36" s="77"/>
      <c r="AG36" s="88">
        <f>IF($AC36-$AE36&gt;0,1,0)</f>
        <v>0</v>
      </c>
      <c r="AH36" s="69" t="s">
        <v>27</v>
      </c>
      <c r="AI36" s="89">
        <f>IF($AC36-$AE36&lt;0,1,0)</f>
        <v>0</v>
      </c>
      <c r="AJ36" s="80"/>
      <c r="AK36" s="80"/>
      <c r="AL36" s="80"/>
      <c r="AN36" s="7"/>
      <c r="AO36" s="18"/>
    </row>
    <row r="37" spans="1:38" ht="14.25" customHeight="1" outlineLevel="1">
      <c r="A37" s="15"/>
      <c r="E37" s="80"/>
      <c r="F37" s="80"/>
      <c r="G37" s="80"/>
      <c r="H37" s="90"/>
      <c r="I37" s="90"/>
      <c r="J37" s="90"/>
      <c r="K37" s="90"/>
      <c r="L37" s="90"/>
      <c r="M37" s="90"/>
      <c r="N37" s="90"/>
      <c r="O37" s="90"/>
      <c r="P37" s="90"/>
      <c r="Q37" s="91"/>
      <c r="R37" s="92"/>
      <c r="S37" s="92"/>
      <c r="T37" s="92"/>
      <c r="U37" s="92"/>
      <c r="V37" s="80"/>
      <c r="W37" s="80"/>
      <c r="X37" s="80"/>
      <c r="Y37" s="80"/>
      <c r="Z37" s="80"/>
      <c r="AA37" s="80"/>
      <c r="AB37" s="80"/>
      <c r="AC37" s="80"/>
      <c r="AD37" s="90"/>
      <c r="AE37" s="90"/>
      <c r="AF37" s="90"/>
      <c r="AG37" s="90"/>
      <c r="AH37" s="80"/>
      <c r="AI37" s="80"/>
      <c r="AJ37" s="80"/>
      <c r="AK37" s="80"/>
      <c r="AL37" s="80"/>
    </row>
    <row r="38" spans="5:38" ht="14.25" customHeight="1"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</row>
    <row r="39" spans="5:38" ht="14.25" customHeight="1"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92"/>
      <c r="W39" s="92"/>
      <c r="X39" s="92"/>
      <c r="Y39" s="92"/>
      <c r="Z39" s="92"/>
      <c r="AA39" s="92"/>
      <c r="AB39" s="92"/>
      <c r="AC39" s="92"/>
      <c r="AD39" s="92"/>
      <c r="AE39" s="80"/>
      <c r="AF39" s="80"/>
      <c r="AG39" s="80"/>
      <c r="AH39" s="80"/>
      <c r="AI39" s="80"/>
      <c r="AJ39" s="80"/>
      <c r="AK39" s="80"/>
      <c r="AL39" s="80"/>
    </row>
    <row r="40" spans="5:38" ht="14.25" customHeight="1"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92"/>
      <c r="W40" s="92"/>
      <c r="X40" s="92"/>
      <c r="Y40" s="92"/>
      <c r="Z40" s="92"/>
      <c r="AA40" s="92"/>
      <c r="AB40" s="92"/>
      <c r="AC40" s="92"/>
      <c r="AD40" s="92"/>
      <c r="AE40" s="80"/>
      <c r="AF40" s="80"/>
      <c r="AG40" s="80"/>
      <c r="AH40" s="80"/>
      <c r="AI40" s="80"/>
      <c r="AJ40" s="80"/>
      <c r="AK40" s="80"/>
      <c r="AL40" s="80"/>
    </row>
    <row r="41" spans="5:38" ht="14.25" customHeight="1"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92"/>
      <c r="W41" s="92"/>
      <c r="X41" s="92"/>
      <c r="Y41" s="92"/>
      <c r="Z41" s="92"/>
      <c r="AA41" s="92"/>
      <c r="AB41" s="92"/>
      <c r="AC41" s="92"/>
      <c r="AD41" s="92"/>
      <c r="AE41" s="80"/>
      <c r="AF41" s="80"/>
      <c r="AG41" s="80"/>
      <c r="AH41" s="80"/>
      <c r="AI41" s="80"/>
      <c r="AJ41" s="80"/>
      <c r="AK41" s="80"/>
      <c r="AL41" s="80"/>
    </row>
    <row r="42" spans="5:38" ht="14.25" customHeight="1"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92"/>
      <c r="W42" s="92"/>
      <c r="X42" s="92"/>
      <c r="Y42" s="92"/>
      <c r="Z42" s="92"/>
      <c r="AA42" s="92"/>
      <c r="AB42" s="92"/>
      <c r="AC42" s="92"/>
      <c r="AD42" s="92"/>
      <c r="AE42" s="80"/>
      <c r="AF42" s="80"/>
      <c r="AG42" s="80"/>
      <c r="AH42" s="80"/>
      <c r="AI42" s="80"/>
      <c r="AJ42" s="80"/>
      <c r="AK42" s="80"/>
      <c r="AL42" s="80"/>
    </row>
    <row r="43" spans="5:38" ht="14.25" customHeight="1"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92"/>
      <c r="W43" s="92"/>
      <c r="X43" s="92"/>
      <c r="Y43" s="92"/>
      <c r="Z43" s="92"/>
      <c r="AA43" s="92"/>
      <c r="AB43" s="92"/>
      <c r="AC43" s="92"/>
      <c r="AD43" s="92"/>
      <c r="AE43" s="80"/>
      <c r="AF43" s="80"/>
      <c r="AG43" s="80"/>
      <c r="AH43" s="80"/>
      <c r="AI43" s="80"/>
      <c r="AJ43" s="80"/>
      <c r="AK43" s="80"/>
      <c r="AL43" s="80"/>
    </row>
    <row r="44" spans="5:38" ht="14.25" customHeight="1"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</row>
    <row r="45" spans="5:38" ht="14.25" customHeight="1"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</row>
  </sheetData>
  <sheetProtection sheet="1" objects="1" scenarios="1"/>
  <mergeCells count="42">
    <mergeCell ref="AE9:AI9"/>
    <mergeCell ref="AE10:AI10"/>
    <mergeCell ref="AE11:AI11"/>
    <mergeCell ref="AE12:AI12"/>
    <mergeCell ref="F14:J14"/>
    <mergeCell ref="AE13:AI13"/>
    <mergeCell ref="AE14:AI14"/>
    <mergeCell ref="K9:O9"/>
    <mergeCell ref="K10:O10"/>
    <mergeCell ref="K11:O11"/>
    <mergeCell ref="AE15:AI15"/>
    <mergeCell ref="F12:J12"/>
    <mergeCell ref="F13:J13"/>
    <mergeCell ref="K12:O12"/>
    <mergeCell ref="K13:O13"/>
    <mergeCell ref="U9:Y9"/>
    <mergeCell ref="Z9:AD9"/>
    <mergeCell ref="Z10:AD10"/>
    <mergeCell ref="Z11:AD11"/>
    <mergeCell ref="F9:J9"/>
    <mergeCell ref="Z14:AD14"/>
    <mergeCell ref="F15:J15"/>
    <mergeCell ref="K14:O14"/>
    <mergeCell ref="K15:O15"/>
    <mergeCell ref="Z12:AD12"/>
    <mergeCell ref="Z15:AD15"/>
    <mergeCell ref="U13:Y13"/>
    <mergeCell ref="P15:T15"/>
    <mergeCell ref="P14:T14"/>
    <mergeCell ref="F10:J10"/>
    <mergeCell ref="F11:J11"/>
    <mergeCell ref="P10:T10"/>
    <mergeCell ref="Z13:AD13"/>
    <mergeCell ref="U11:Y11"/>
    <mergeCell ref="P11:T11"/>
    <mergeCell ref="P9:T9"/>
    <mergeCell ref="U14:Y14"/>
    <mergeCell ref="U15:Y15"/>
    <mergeCell ref="P13:T13"/>
    <mergeCell ref="P12:T12"/>
    <mergeCell ref="U12:Y12"/>
    <mergeCell ref="U10:Y10"/>
  </mergeCells>
  <printOptions horizontalCentered="1"/>
  <pageMargins left="0.55" right="0.31" top="0.63" bottom="0.65" header="0.5118110236220472" footer="0.5118110236220472"/>
  <pageSetup fitToHeight="1" fitToWidth="1" horizontalDpi="300" verticalDpi="300" orientation="landscape" paperSize="9" scale="80" r:id="rId2"/>
  <headerFooter alignWithMargins="0">
    <oddFooter>&amp;C&amp;A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O44"/>
  <sheetViews>
    <sheetView showGridLines="0" zoomScale="75" zoomScaleNormal="75" zoomScalePageLayoutView="0" workbookViewId="0" topLeftCell="A1">
      <selection activeCell="A1" sqref="A1:AJ23"/>
    </sheetView>
  </sheetViews>
  <sheetFormatPr defaultColWidth="9.140625" defaultRowHeight="14.25" customHeight="1" outlineLevelCol="1"/>
  <cols>
    <col min="1" max="1" width="9.140625" style="1" customWidth="1"/>
    <col min="2" max="2" width="5.140625" style="1" customWidth="1" outlineLevel="1"/>
    <col min="3" max="3" width="3.421875" style="1" customWidth="1"/>
    <col min="4" max="4" width="3.57421875" style="1" customWidth="1"/>
    <col min="5" max="5" width="32.8515625" style="1" customWidth="1"/>
    <col min="6" max="25" width="3.00390625" style="1" customWidth="1"/>
    <col min="26" max="30" width="2.8515625" style="1" customWidth="1"/>
    <col min="31" max="35" width="3.00390625" style="1" customWidth="1"/>
    <col min="36" max="40" width="14.421875" style="1" customWidth="1"/>
    <col min="41" max="16384" width="9.140625" style="1" customWidth="1"/>
  </cols>
  <sheetData>
    <row r="1" spans="3:35" ht="20.25">
      <c r="C1" s="8" t="s">
        <v>36</v>
      </c>
      <c r="Z1" s="19" t="s">
        <v>28</v>
      </c>
      <c r="AF1" s="19"/>
      <c r="AG1" s="19"/>
      <c r="AH1" s="19"/>
      <c r="AI1" s="19"/>
    </row>
    <row r="2" spans="3:38" ht="18">
      <c r="C2" s="10" t="s">
        <v>26</v>
      </c>
      <c r="Z2" s="1" t="s">
        <v>3</v>
      </c>
      <c r="AG2" s="28" t="s">
        <v>12</v>
      </c>
      <c r="AJ2" s="28" t="s">
        <v>5</v>
      </c>
      <c r="AL2" s="28"/>
    </row>
    <row r="3" spans="3:38" ht="15" customHeight="1">
      <c r="C3" s="9"/>
      <c r="Z3" s="1" t="s">
        <v>7</v>
      </c>
      <c r="AG3" s="28" t="s">
        <v>8</v>
      </c>
      <c r="AJ3" s="28" t="s">
        <v>17</v>
      </c>
      <c r="AL3" s="28"/>
    </row>
    <row r="4" spans="3:38" ht="15" customHeight="1">
      <c r="C4" s="9"/>
      <c r="Z4" s="1" t="s">
        <v>11</v>
      </c>
      <c r="AG4" s="28" t="s">
        <v>20</v>
      </c>
      <c r="AJ4" s="28" t="s">
        <v>21</v>
      </c>
      <c r="AL4" s="28"/>
    </row>
    <row r="5" spans="3:38" ht="15" customHeight="1">
      <c r="C5" s="9"/>
      <c r="AJ5" s="28"/>
      <c r="AK5" s="28"/>
      <c r="AL5" s="28"/>
    </row>
    <row r="6" spans="3:38" ht="15" customHeight="1">
      <c r="C6" s="9"/>
      <c r="AJ6" s="28"/>
      <c r="AK6" s="28"/>
      <c r="AL6" s="28"/>
    </row>
    <row r="7" ht="15" customHeight="1">
      <c r="C7" s="9"/>
    </row>
    <row r="8" spans="3:5" ht="14.25" customHeight="1">
      <c r="C8" s="95" t="s">
        <v>33</v>
      </c>
      <c r="D8" s="31"/>
      <c r="E8" s="31"/>
    </row>
    <row r="9" spans="3:36" ht="14.25" customHeight="1">
      <c r="C9" s="12"/>
      <c r="D9" s="13"/>
      <c r="E9" s="14"/>
      <c r="F9" s="128">
        <v>1</v>
      </c>
      <c r="G9" s="131"/>
      <c r="H9" s="131"/>
      <c r="I9" s="131"/>
      <c r="J9" s="132"/>
      <c r="K9" s="128">
        <v>2</v>
      </c>
      <c r="L9" s="129"/>
      <c r="M9" s="129"/>
      <c r="N9" s="129"/>
      <c r="O9" s="130"/>
      <c r="P9" s="128">
        <v>3</v>
      </c>
      <c r="Q9" s="129"/>
      <c r="R9" s="129"/>
      <c r="S9" s="129"/>
      <c r="T9" s="130"/>
      <c r="U9" s="128">
        <v>4</v>
      </c>
      <c r="V9" s="129"/>
      <c r="W9" s="129"/>
      <c r="X9" s="129"/>
      <c r="Y9" s="130"/>
      <c r="Z9" s="128" t="s">
        <v>0</v>
      </c>
      <c r="AA9" s="131"/>
      <c r="AB9" s="131"/>
      <c r="AC9" s="131"/>
      <c r="AD9" s="132"/>
      <c r="AE9" s="128" t="s">
        <v>1</v>
      </c>
      <c r="AF9" s="131"/>
      <c r="AG9" s="131"/>
      <c r="AH9" s="131"/>
      <c r="AI9" s="132"/>
      <c r="AJ9" s="29" t="s">
        <v>2</v>
      </c>
    </row>
    <row r="10" spans="2:36" ht="14.25" customHeight="1">
      <c r="B10" s="20"/>
      <c r="C10" s="30">
        <v>1</v>
      </c>
      <c r="D10" s="36"/>
      <c r="E10" s="14">
        <f>IF(B10=0,"",INDEX(Nimet!$A$2:$D$251,B10,4))</f>
      </c>
      <c r="F10" s="125"/>
      <c r="G10" s="126"/>
      <c r="H10" s="126"/>
      <c r="I10" s="126"/>
      <c r="J10" s="127"/>
      <c r="K10" s="122" t="str">
        <f>CONCATENATE(AC22,"-",AE22)</f>
        <v>0-0</v>
      </c>
      <c r="L10" s="123"/>
      <c r="M10" s="123"/>
      <c r="N10" s="123"/>
      <c r="O10" s="124"/>
      <c r="P10" s="122" t="str">
        <f>CONCATENATE(AC16,"-",AE16)</f>
        <v>0-0</v>
      </c>
      <c r="Q10" s="123"/>
      <c r="R10" s="123"/>
      <c r="S10" s="123"/>
      <c r="T10" s="124"/>
      <c r="U10" s="122" t="str">
        <f>CONCATENATE(AC19,"-",AE19)</f>
        <v>0-0</v>
      </c>
      <c r="V10" s="123"/>
      <c r="W10" s="123"/>
      <c r="X10" s="123"/>
      <c r="Y10" s="124"/>
      <c r="Z10" s="128" t="str">
        <f>CONCATENATE(AG16+AG19+AG22,"-",AI16+AI19+AI22)</f>
        <v>0-0</v>
      </c>
      <c r="AA10" s="129"/>
      <c r="AB10" s="129"/>
      <c r="AC10" s="129"/>
      <c r="AD10" s="130"/>
      <c r="AE10" s="128" t="str">
        <f>CONCATENATE(AC16+AC19+AC22,"-",AE16+AE19+AE22)</f>
        <v>0-0</v>
      </c>
      <c r="AF10" s="129"/>
      <c r="AG10" s="129"/>
      <c r="AH10" s="129"/>
      <c r="AI10" s="130"/>
      <c r="AJ10" s="70"/>
    </row>
    <row r="11" spans="2:36" ht="14.25" customHeight="1">
      <c r="B11" s="20"/>
      <c r="C11" s="30">
        <v>2</v>
      </c>
      <c r="D11" s="36"/>
      <c r="E11" s="14">
        <f>IF(B11=0,"",INDEX(Nimet!$A$2:$D$251,B11,4))</f>
      </c>
      <c r="F11" s="122" t="str">
        <f>CONCATENATE(AE22,"-",AC22)</f>
        <v>0-0</v>
      </c>
      <c r="G11" s="123"/>
      <c r="H11" s="123"/>
      <c r="I11" s="123"/>
      <c r="J11" s="124"/>
      <c r="K11" s="125"/>
      <c r="L11" s="126"/>
      <c r="M11" s="126"/>
      <c r="N11" s="126"/>
      <c r="O11" s="127"/>
      <c r="P11" s="122" t="str">
        <f>CONCATENATE(AC20,"-",AE20)</f>
        <v>0-0</v>
      </c>
      <c r="Q11" s="123"/>
      <c r="R11" s="123"/>
      <c r="S11" s="123"/>
      <c r="T11" s="124"/>
      <c r="U11" s="122" t="str">
        <f>CONCATENATE(AC17,"-",AE17)</f>
        <v>0-0</v>
      </c>
      <c r="V11" s="123"/>
      <c r="W11" s="123"/>
      <c r="X11" s="123"/>
      <c r="Y11" s="124"/>
      <c r="Z11" s="128" t="str">
        <f>CONCATENATE(AG17+AG20+AI22,"-",AI17+AI20+AG22)</f>
        <v>0-0</v>
      </c>
      <c r="AA11" s="129"/>
      <c r="AB11" s="129"/>
      <c r="AC11" s="129"/>
      <c r="AD11" s="130"/>
      <c r="AE11" s="128" t="str">
        <f>CONCATENATE(AC17+AC20+AE22,"-",AE17+AE20+AC22)</f>
        <v>0-0</v>
      </c>
      <c r="AF11" s="129"/>
      <c r="AG11" s="129"/>
      <c r="AH11" s="129"/>
      <c r="AI11" s="130"/>
      <c r="AJ11" s="70"/>
    </row>
    <row r="12" spans="2:36" ht="14.25" customHeight="1">
      <c r="B12" s="20"/>
      <c r="C12" s="30">
        <v>3</v>
      </c>
      <c r="D12" s="36"/>
      <c r="E12" s="14">
        <f>IF(B12=0,"",INDEX(Nimet!$A$2:$D$251,B12,4))</f>
      </c>
      <c r="F12" s="122" t="str">
        <f>CONCATENATE(AE16,"-",AC16)</f>
        <v>0-0</v>
      </c>
      <c r="G12" s="123"/>
      <c r="H12" s="123"/>
      <c r="I12" s="123"/>
      <c r="J12" s="124"/>
      <c r="K12" s="122" t="str">
        <f>CONCATENATE(AE20,"-",AC20)</f>
        <v>0-0</v>
      </c>
      <c r="L12" s="123"/>
      <c r="M12" s="123"/>
      <c r="N12" s="123"/>
      <c r="O12" s="124"/>
      <c r="P12" s="125"/>
      <c r="Q12" s="126"/>
      <c r="R12" s="126"/>
      <c r="S12" s="126"/>
      <c r="T12" s="127"/>
      <c r="U12" s="122" t="str">
        <f>CONCATENATE(AC23,"-",AE23)</f>
        <v>0-0</v>
      </c>
      <c r="V12" s="123"/>
      <c r="W12" s="123"/>
      <c r="X12" s="123"/>
      <c r="Y12" s="124"/>
      <c r="Z12" s="128" t="str">
        <f>CONCATENATE(AI16+AI20+AG23,"-",AG16+AG20+AI23)</f>
        <v>0-0</v>
      </c>
      <c r="AA12" s="129"/>
      <c r="AB12" s="129"/>
      <c r="AC12" s="129"/>
      <c r="AD12" s="130"/>
      <c r="AE12" s="128" t="str">
        <f>CONCATENATE(AE16+AE20+AC23,"-",AC16+AC20+AE23)</f>
        <v>0-0</v>
      </c>
      <c r="AF12" s="129"/>
      <c r="AG12" s="129"/>
      <c r="AH12" s="129"/>
      <c r="AI12" s="130"/>
      <c r="AJ12" s="70"/>
    </row>
    <row r="13" spans="2:36" ht="14.25" customHeight="1">
      <c r="B13" s="20"/>
      <c r="C13" s="30">
        <v>4</v>
      </c>
      <c r="D13" s="36"/>
      <c r="E13" s="14">
        <f>IF(B13=0,"",INDEX(Nimet!$A$2:$D$251,B13,4))</f>
      </c>
      <c r="F13" s="122" t="str">
        <f>CONCATENATE(AE19,"-",AC19)</f>
        <v>0-0</v>
      </c>
      <c r="G13" s="123"/>
      <c r="H13" s="123"/>
      <c r="I13" s="123"/>
      <c r="J13" s="124"/>
      <c r="K13" s="122" t="str">
        <f>CONCATENATE(AE17,"-",AC17)</f>
        <v>0-0</v>
      </c>
      <c r="L13" s="123"/>
      <c r="M13" s="123"/>
      <c r="N13" s="123"/>
      <c r="O13" s="124"/>
      <c r="P13" s="122" t="str">
        <f>CONCATENATE(AE23,"-",AC23)</f>
        <v>0-0</v>
      </c>
      <c r="Q13" s="123"/>
      <c r="R13" s="123"/>
      <c r="S13" s="123"/>
      <c r="T13" s="124"/>
      <c r="U13" s="125"/>
      <c r="V13" s="126"/>
      <c r="W13" s="126"/>
      <c r="X13" s="126"/>
      <c r="Y13" s="127"/>
      <c r="Z13" s="128" t="str">
        <f>CONCATENATE(AI17+AI19+AI23,"-",AG17+AG19+AG23)</f>
        <v>0-0</v>
      </c>
      <c r="AA13" s="129"/>
      <c r="AB13" s="129"/>
      <c r="AC13" s="129"/>
      <c r="AD13" s="130"/>
      <c r="AE13" s="128" t="str">
        <f>CONCATENATE(AE17+AE19+AE23,"-",AC17+AC19+AC23)</f>
        <v>0-0</v>
      </c>
      <c r="AF13" s="129"/>
      <c r="AG13" s="129"/>
      <c r="AH13" s="129"/>
      <c r="AI13" s="130"/>
      <c r="AJ13" s="70"/>
    </row>
    <row r="14" spans="2:39" ht="14.25" customHeight="1">
      <c r="B14" s="16"/>
      <c r="C14" s="3"/>
      <c r="D14" s="3"/>
      <c r="E14" s="3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17"/>
      <c r="AK14" s="6"/>
      <c r="AL14" s="6"/>
      <c r="AM14" s="6"/>
    </row>
    <row r="15" spans="3:38" ht="14.25" customHeight="1">
      <c r="C15" s="19" t="s">
        <v>28</v>
      </c>
      <c r="H15" s="60"/>
      <c r="I15" s="61">
        <v>1</v>
      </c>
      <c r="J15" s="62"/>
      <c r="K15" s="52"/>
      <c r="L15" s="55"/>
      <c r="M15" s="54">
        <v>2</v>
      </c>
      <c r="N15" s="56"/>
      <c r="O15" s="52"/>
      <c r="P15" s="55"/>
      <c r="Q15" s="54">
        <v>3</v>
      </c>
      <c r="R15" s="57"/>
      <c r="T15" s="58"/>
      <c r="U15" s="59">
        <v>4</v>
      </c>
      <c r="V15" s="57"/>
      <c r="X15" s="58"/>
      <c r="Y15" s="59">
        <v>5</v>
      </c>
      <c r="Z15" s="57"/>
      <c r="AA15" s="3"/>
      <c r="AB15" s="3"/>
      <c r="AC15" s="58"/>
      <c r="AD15" s="53" t="s">
        <v>34</v>
      </c>
      <c r="AE15" s="57"/>
      <c r="AF15" s="52"/>
      <c r="AG15" s="55"/>
      <c r="AH15" s="63" t="s">
        <v>35</v>
      </c>
      <c r="AI15" s="64"/>
      <c r="AL15" s="11"/>
    </row>
    <row r="16" spans="1:41" ht="14.25" customHeight="1">
      <c r="A16" s="15" t="s">
        <v>12</v>
      </c>
      <c r="C16" s="1" t="str">
        <f>CONCATENATE(E10,"  -  ",E12)</f>
        <v>  -  </v>
      </c>
      <c r="H16" s="65"/>
      <c r="I16" s="71" t="s">
        <v>27</v>
      </c>
      <c r="J16" s="66"/>
      <c r="K16" s="72"/>
      <c r="L16" s="65"/>
      <c r="M16" s="71" t="s">
        <v>27</v>
      </c>
      <c r="N16" s="66"/>
      <c r="O16" s="72"/>
      <c r="P16" s="65"/>
      <c r="Q16" s="71" t="s">
        <v>27</v>
      </c>
      <c r="R16" s="66"/>
      <c r="S16" s="73"/>
      <c r="T16" s="65"/>
      <c r="U16" s="71" t="s">
        <v>27</v>
      </c>
      <c r="V16" s="66"/>
      <c r="W16" s="73"/>
      <c r="X16" s="65"/>
      <c r="Y16" s="71" t="s">
        <v>27</v>
      </c>
      <c r="Z16" s="66"/>
      <c r="AA16" s="72"/>
      <c r="AB16" s="72"/>
      <c r="AC16" s="74">
        <f>IF($H16-$J16&gt;0,1,0)+IF($L16-$N16&gt;0,1,0)+IF($P16-$R16&gt;0,1,0)+IF($T16-$V16&gt;0,1,0)+IF($X16-$Z16&gt;0,1,0)</f>
        <v>0</v>
      </c>
      <c r="AD16" s="75" t="s">
        <v>27</v>
      </c>
      <c r="AE16" s="76">
        <f>IF($H16-$J16&lt;0,1,0)+IF($L16-$N16&lt;0,1,0)+IF($P16-$R16&lt;0,1,0)+IF($T16-$V16&lt;0,1,0)+IF($X16-$Z16&lt;0,1,0)</f>
        <v>0</v>
      </c>
      <c r="AF16" s="77"/>
      <c r="AG16" s="78">
        <f>IF($AC16-$AE16&gt;0,1,0)</f>
        <v>0</v>
      </c>
      <c r="AH16" s="67" t="s">
        <v>27</v>
      </c>
      <c r="AI16" s="79">
        <f>IF($AC16-$AE16&lt;0,1,0)</f>
        <v>0</v>
      </c>
      <c r="AJ16" s="80"/>
      <c r="AK16" s="80"/>
      <c r="AL16" s="80"/>
      <c r="AN16" s="7"/>
      <c r="AO16" s="18"/>
    </row>
    <row r="17" spans="1:41" ht="14.25" customHeight="1">
      <c r="A17" s="15" t="s">
        <v>5</v>
      </c>
      <c r="C17" s="1" t="str">
        <f>CONCATENATE(E11,"  -  ",E13)</f>
        <v>  -  </v>
      </c>
      <c r="H17" s="93"/>
      <c r="I17" s="81" t="s">
        <v>27</v>
      </c>
      <c r="J17" s="94"/>
      <c r="K17" s="72"/>
      <c r="L17" s="65"/>
      <c r="M17" s="71" t="s">
        <v>27</v>
      </c>
      <c r="N17" s="66"/>
      <c r="O17" s="72"/>
      <c r="P17" s="65"/>
      <c r="Q17" s="71" t="s">
        <v>27</v>
      </c>
      <c r="R17" s="66"/>
      <c r="S17" s="73"/>
      <c r="T17" s="65"/>
      <c r="U17" s="71" t="s">
        <v>27</v>
      </c>
      <c r="V17" s="66"/>
      <c r="W17" s="73"/>
      <c r="X17" s="65"/>
      <c r="Y17" s="71" t="s">
        <v>27</v>
      </c>
      <c r="Z17" s="66"/>
      <c r="AA17" s="72"/>
      <c r="AB17" s="72"/>
      <c r="AC17" s="74">
        <f>IF($H17-$J17&gt;0,1,0)+IF($L17-$N17&gt;0,1,0)+IF($P17-$R17&gt;0,1,0)+IF($T17-$V17&gt;0,1,0)+IF($X17-$Z17&gt;0,1,0)</f>
        <v>0</v>
      </c>
      <c r="AD17" s="75" t="s">
        <v>27</v>
      </c>
      <c r="AE17" s="76">
        <f>IF($H17-$J17&lt;0,1,0)+IF($L17-$N17&lt;0,1,0)+IF($P17-$R17&lt;0,1,0)+IF($T17-$V17&lt;0,1,0)+IF($X17-$Z17&lt;0,1,0)</f>
        <v>0</v>
      </c>
      <c r="AF17" s="77"/>
      <c r="AG17" s="78">
        <f>IF($AC17-$AE17&gt;0,1,0)</f>
        <v>0</v>
      </c>
      <c r="AH17" s="67" t="s">
        <v>27</v>
      </c>
      <c r="AI17" s="79">
        <f>IF($AC17-$AE17&lt;0,1,0)</f>
        <v>0</v>
      </c>
      <c r="AJ17" s="80"/>
      <c r="AK17" s="80"/>
      <c r="AL17" s="80"/>
      <c r="AN17" s="7"/>
      <c r="AO17" s="18"/>
    </row>
    <row r="18" spans="1:41" ht="14.25" customHeight="1">
      <c r="A18" s="15"/>
      <c r="H18" s="82"/>
      <c r="I18" s="83"/>
      <c r="J18" s="84"/>
      <c r="K18" s="72"/>
      <c r="L18" s="82"/>
      <c r="M18" s="83"/>
      <c r="N18" s="84"/>
      <c r="O18" s="72"/>
      <c r="P18" s="82"/>
      <c r="Q18" s="83"/>
      <c r="R18" s="84"/>
      <c r="S18" s="73"/>
      <c r="T18" s="82"/>
      <c r="U18" s="83"/>
      <c r="V18" s="84"/>
      <c r="W18" s="73"/>
      <c r="X18" s="82"/>
      <c r="Y18" s="83"/>
      <c r="Z18" s="84"/>
      <c r="AA18" s="72"/>
      <c r="AB18" s="72"/>
      <c r="AC18" s="74"/>
      <c r="AD18" s="75"/>
      <c r="AE18" s="76"/>
      <c r="AF18" s="77"/>
      <c r="AG18" s="78"/>
      <c r="AH18" s="68"/>
      <c r="AI18" s="79"/>
      <c r="AJ18" s="80"/>
      <c r="AK18" s="80"/>
      <c r="AL18" s="80"/>
      <c r="AO18" s="18"/>
    </row>
    <row r="19" spans="1:41" ht="14.25" customHeight="1">
      <c r="A19" s="15" t="s">
        <v>8</v>
      </c>
      <c r="C19" s="1" t="str">
        <f>CONCATENATE(E10,"  -  ",E13)</f>
        <v>  -  </v>
      </c>
      <c r="H19" s="65"/>
      <c r="I19" s="71" t="s">
        <v>27</v>
      </c>
      <c r="J19" s="66"/>
      <c r="K19" s="72"/>
      <c r="L19" s="65"/>
      <c r="M19" s="71" t="s">
        <v>27</v>
      </c>
      <c r="N19" s="66"/>
      <c r="O19" s="72"/>
      <c r="P19" s="65"/>
      <c r="Q19" s="71" t="s">
        <v>27</v>
      </c>
      <c r="R19" s="66"/>
      <c r="S19" s="73"/>
      <c r="T19" s="65"/>
      <c r="U19" s="71" t="s">
        <v>27</v>
      </c>
      <c r="V19" s="66"/>
      <c r="W19" s="73"/>
      <c r="X19" s="65"/>
      <c r="Y19" s="71" t="s">
        <v>27</v>
      </c>
      <c r="Z19" s="66"/>
      <c r="AA19" s="72"/>
      <c r="AB19" s="72"/>
      <c r="AC19" s="74">
        <f>IF($H19-$J19&gt;0,1,0)+IF($L19-$N19&gt;0,1,0)+IF($P19-$R19&gt;0,1,0)+IF($T19-$V19&gt;0,1,0)+IF($X19-$Z19&gt;0,1,0)</f>
        <v>0</v>
      </c>
      <c r="AD19" s="75" t="s">
        <v>27</v>
      </c>
      <c r="AE19" s="76">
        <f>IF($H19-$J19&lt;0,1,0)+IF($L19-$N19&lt;0,1,0)+IF($P19-$R19&lt;0,1,0)+IF($T19-$V19&lt;0,1,0)+IF($X19-$Z19&lt;0,1,0)</f>
        <v>0</v>
      </c>
      <c r="AF19" s="77"/>
      <c r="AG19" s="78">
        <f>IF($AC19-$AE19&gt;0,1,0)</f>
        <v>0</v>
      </c>
      <c r="AH19" s="67" t="s">
        <v>27</v>
      </c>
      <c r="AI19" s="79">
        <f>IF($AC19-$AE19&lt;0,1,0)</f>
        <v>0</v>
      </c>
      <c r="AJ19" s="80"/>
      <c r="AK19" s="80"/>
      <c r="AL19" s="80"/>
      <c r="AN19" s="7"/>
      <c r="AO19" s="18"/>
    </row>
    <row r="20" spans="1:41" ht="14.25" customHeight="1">
      <c r="A20" s="15" t="s">
        <v>17</v>
      </c>
      <c r="C20" s="1" t="str">
        <f>CONCATENATE(E11,"  -  ",E12)</f>
        <v>  -  </v>
      </c>
      <c r="H20" s="65"/>
      <c r="I20" s="71" t="s">
        <v>27</v>
      </c>
      <c r="J20" s="66"/>
      <c r="K20" s="72"/>
      <c r="L20" s="65"/>
      <c r="M20" s="71" t="s">
        <v>27</v>
      </c>
      <c r="N20" s="66"/>
      <c r="O20" s="72"/>
      <c r="P20" s="65"/>
      <c r="Q20" s="71" t="s">
        <v>27</v>
      </c>
      <c r="R20" s="66"/>
      <c r="S20" s="73"/>
      <c r="T20" s="65"/>
      <c r="U20" s="71" t="s">
        <v>27</v>
      </c>
      <c r="V20" s="66"/>
      <c r="W20" s="73"/>
      <c r="X20" s="65"/>
      <c r="Y20" s="71" t="s">
        <v>27</v>
      </c>
      <c r="Z20" s="66"/>
      <c r="AA20" s="72"/>
      <c r="AB20" s="72"/>
      <c r="AC20" s="74">
        <f>IF($H20-$J20&gt;0,1,0)+IF($L20-$N20&gt;0,1,0)+IF($P20-$R20&gt;0,1,0)+IF($T20-$V20&gt;0,1,0)+IF($X20-$Z20&gt;0,1,0)</f>
        <v>0</v>
      </c>
      <c r="AD20" s="75" t="s">
        <v>27</v>
      </c>
      <c r="AE20" s="76">
        <f>IF($H20-$J20&lt;0,1,0)+IF($L20-$N20&lt;0,1,0)+IF($P20-$R20&lt;0,1,0)+IF($T20-$V20&lt;0,1,0)+IF($X20-$Z20&lt;0,1,0)</f>
        <v>0</v>
      </c>
      <c r="AF20" s="77"/>
      <c r="AG20" s="78">
        <f>IF($AC20-$AE20&gt;0,1,0)</f>
        <v>0</v>
      </c>
      <c r="AH20" s="67" t="s">
        <v>27</v>
      </c>
      <c r="AI20" s="79">
        <f>IF($AC20-$AE20&lt;0,1,0)</f>
        <v>0</v>
      </c>
      <c r="AJ20" s="80"/>
      <c r="AK20" s="80"/>
      <c r="AL20" s="80"/>
      <c r="AN20" s="7"/>
      <c r="AO20" s="18"/>
    </row>
    <row r="21" spans="1:41" ht="14.25" customHeight="1">
      <c r="A21" s="15"/>
      <c r="H21" s="82"/>
      <c r="I21" s="83"/>
      <c r="J21" s="84"/>
      <c r="K21" s="72"/>
      <c r="L21" s="82"/>
      <c r="M21" s="83"/>
      <c r="N21" s="84"/>
      <c r="O21" s="72"/>
      <c r="P21" s="82"/>
      <c r="Q21" s="83"/>
      <c r="R21" s="84"/>
      <c r="S21" s="73"/>
      <c r="T21" s="82"/>
      <c r="U21" s="83"/>
      <c r="V21" s="84"/>
      <c r="W21" s="73"/>
      <c r="X21" s="82"/>
      <c r="Y21" s="83"/>
      <c r="Z21" s="84"/>
      <c r="AA21" s="72"/>
      <c r="AB21" s="72"/>
      <c r="AC21" s="74"/>
      <c r="AD21" s="75"/>
      <c r="AE21" s="76"/>
      <c r="AF21" s="77"/>
      <c r="AG21" s="78"/>
      <c r="AH21" s="68"/>
      <c r="AI21" s="79"/>
      <c r="AJ21" s="80"/>
      <c r="AK21" s="80"/>
      <c r="AL21" s="80"/>
      <c r="AO21" s="18"/>
    </row>
    <row r="22" spans="1:41" ht="14.25" customHeight="1">
      <c r="A22" s="15" t="s">
        <v>20</v>
      </c>
      <c r="C22" s="1" t="str">
        <f>CONCATENATE(E10,"  -  ",E11)</f>
        <v>  -  </v>
      </c>
      <c r="H22" s="65"/>
      <c r="I22" s="71" t="s">
        <v>27</v>
      </c>
      <c r="J22" s="66"/>
      <c r="K22" s="72"/>
      <c r="L22" s="65"/>
      <c r="M22" s="71" t="s">
        <v>27</v>
      </c>
      <c r="N22" s="66"/>
      <c r="O22" s="72"/>
      <c r="P22" s="65"/>
      <c r="Q22" s="71" t="s">
        <v>27</v>
      </c>
      <c r="R22" s="66"/>
      <c r="S22" s="73"/>
      <c r="T22" s="65"/>
      <c r="U22" s="71" t="s">
        <v>27</v>
      </c>
      <c r="V22" s="66"/>
      <c r="W22" s="73"/>
      <c r="X22" s="65"/>
      <c r="Y22" s="71" t="s">
        <v>27</v>
      </c>
      <c r="Z22" s="66"/>
      <c r="AA22" s="72"/>
      <c r="AB22" s="72"/>
      <c r="AC22" s="74">
        <f>IF($H22-$J22&gt;0,1,0)+IF($L22-$N22&gt;0,1,0)+IF($P22-$R22&gt;0,1,0)+IF($T22-$V22&gt;0,1,0)+IF($X22-$Z22&gt;0,1,0)</f>
        <v>0</v>
      </c>
      <c r="AD22" s="75" t="s">
        <v>27</v>
      </c>
      <c r="AE22" s="76">
        <f>IF($H22-$J22&lt;0,1,0)+IF($L22-$N22&lt;0,1,0)+IF($P22-$R22&lt;0,1,0)+IF($T22-$V22&lt;0,1,0)+IF($X22-$Z22&lt;0,1,0)</f>
        <v>0</v>
      </c>
      <c r="AF22" s="77"/>
      <c r="AG22" s="78">
        <f>IF($AC22-$AE22&gt;0,1,0)</f>
        <v>0</v>
      </c>
      <c r="AH22" s="67" t="s">
        <v>27</v>
      </c>
      <c r="AI22" s="79">
        <f>IF($AC22-$AE22&lt;0,1,0)</f>
        <v>0</v>
      </c>
      <c r="AJ22" s="80"/>
      <c r="AK22" s="80"/>
      <c r="AL22" s="80"/>
      <c r="AN22" s="7"/>
      <c r="AO22" s="18"/>
    </row>
    <row r="23" spans="1:41" ht="14.25" customHeight="1">
      <c r="A23" s="15" t="s">
        <v>21</v>
      </c>
      <c r="C23" s="1" t="str">
        <f>CONCATENATE(E12,"  -  ",E13)</f>
        <v>  -  </v>
      </c>
      <c r="H23" s="65"/>
      <c r="I23" s="71" t="s">
        <v>27</v>
      </c>
      <c r="J23" s="66"/>
      <c r="K23" s="72"/>
      <c r="L23" s="65"/>
      <c r="M23" s="71" t="s">
        <v>27</v>
      </c>
      <c r="N23" s="66"/>
      <c r="O23" s="72"/>
      <c r="P23" s="65"/>
      <c r="Q23" s="71" t="s">
        <v>27</v>
      </c>
      <c r="R23" s="66"/>
      <c r="S23" s="73"/>
      <c r="T23" s="65"/>
      <c r="U23" s="71" t="s">
        <v>27</v>
      </c>
      <c r="V23" s="66"/>
      <c r="W23" s="73"/>
      <c r="X23" s="65"/>
      <c r="Y23" s="71" t="s">
        <v>27</v>
      </c>
      <c r="Z23" s="66"/>
      <c r="AA23" s="72"/>
      <c r="AB23" s="72"/>
      <c r="AC23" s="85">
        <f>IF($H23-$J23&gt;0,1,0)+IF($L23-$N23&gt;0,1,0)+IF($P23-$R23&gt;0,1,0)+IF($T23-$V23&gt;0,1,0)+IF($X23-$Z23&gt;0,1,0)</f>
        <v>0</v>
      </c>
      <c r="AD23" s="86" t="s">
        <v>27</v>
      </c>
      <c r="AE23" s="87">
        <f>IF($H23-$J23&lt;0,1,0)+IF($L23-$N23&lt;0,1,0)+IF($P23-$R23&lt;0,1,0)+IF($T23-$V23&lt;0,1,0)+IF($X23-$Z23&lt;0,1,0)</f>
        <v>0</v>
      </c>
      <c r="AF23" s="77"/>
      <c r="AG23" s="88">
        <f>IF($AC23-$AE23&gt;0,1,0)</f>
        <v>0</v>
      </c>
      <c r="AH23" s="69" t="s">
        <v>27</v>
      </c>
      <c r="AI23" s="89">
        <f>IF($AC23-$AE23&lt;0,1,0)</f>
        <v>0</v>
      </c>
      <c r="AJ23" s="80"/>
      <c r="AK23" s="80"/>
      <c r="AL23" s="80"/>
      <c r="AN23" s="7"/>
      <c r="AO23" s="18"/>
    </row>
    <row r="24" spans="1:38" ht="14.25" customHeight="1">
      <c r="A24" s="15"/>
      <c r="H24" s="90"/>
      <c r="I24" s="90"/>
      <c r="J24" s="90"/>
      <c r="K24" s="90"/>
      <c r="L24" s="90"/>
      <c r="M24" s="90"/>
      <c r="N24" s="90"/>
      <c r="O24" s="90"/>
      <c r="P24" s="90"/>
      <c r="Q24" s="91"/>
      <c r="R24" s="92"/>
      <c r="S24" s="92"/>
      <c r="T24" s="92"/>
      <c r="U24" s="92"/>
      <c r="V24" s="80"/>
      <c r="W24" s="80"/>
      <c r="X24" s="80"/>
      <c r="Y24" s="80"/>
      <c r="Z24" s="80"/>
      <c r="AA24" s="80"/>
      <c r="AB24" s="80"/>
      <c r="AC24" s="80"/>
      <c r="AD24" s="90"/>
      <c r="AE24" s="90"/>
      <c r="AF24" s="90"/>
      <c r="AG24" s="90"/>
      <c r="AH24" s="80"/>
      <c r="AI24" s="80"/>
      <c r="AJ24" s="80"/>
      <c r="AK24" s="80"/>
      <c r="AL24" s="80"/>
    </row>
    <row r="25" spans="8:38" ht="14.25" customHeight="1"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</row>
    <row r="26" spans="8:38" ht="14.25" customHeight="1"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92"/>
      <c r="W26" s="92"/>
      <c r="X26" s="92"/>
      <c r="Y26" s="92"/>
      <c r="Z26" s="92"/>
      <c r="AA26" s="92"/>
      <c r="AB26" s="92"/>
      <c r="AC26" s="92"/>
      <c r="AD26" s="92"/>
      <c r="AE26" s="80"/>
      <c r="AF26" s="80"/>
      <c r="AG26" s="80"/>
      <c r="AH26" s="80"/>
      <c r="AI26" s="80"/>
      <c r="AJ26" s="80"/>
      <c r="AK26" s="80"/>
      <c r="AL26" s="80"/>
    </row>
    <row r="27" spans="8:38" ht="14.25" customHeight="1"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92"/>
      <c r="W27" s="92"/>
      <c r="X27" s="92"/>
      <c r="Y27" s="92"/>
      <c r="Z27" s="92"/>
      <c r="AA27" s="92"/>
      <c r="AB27" s="92"/>
      <c r="AC27" s="92"/>
      <c r="AD27" s="92"/>
      <c r="AE27" s="80"/>
      <c r="AF27" s="80"/>
      <c r="AG27" s="80"/>
      <c r="AH27" s="80"/>
      <c r="AI27" s="80"/>
      <c r="AJ27" s="80"/>
      <c r="AK27" s="80"/>
      <c r="AL27" s="80"/>
    </row>
    <row r="28" spans="8:38" ht="14.25" customHeight="1"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92"/>
      <c r="W28" s="92"/>
      <c r="X28" s="92"/>
      <c r="Y28" s="92"/>
      <c r="Z28" s="92"/>
      <c r="AA28" s="92"/>
      <c r="AB28" s="92"/>
      <c r="AC28" s="92"/>
      <c r="AD28" s="92"/>
      <c r="AE28" s="80"/>
      <c r="AF28" s="80"/>
      <c r="AG28" s="80"/>
      <c r="AH28" s="80"/>
      <c r="AI28" s="80"/>
      <c r="AJ28" s="80"/>
      <c r="AK28" s="80"/>
      <c r="AL28" s="80"/>
    </row>
    <row r="29" spans="8:38" ht="14.25" customHeight="1"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92"/>
      <c r="W29" s="92"/>
      <c r="X29" s="92"/>
      <c r="Y29" s="92"/>
      <c r="Z29" s="92"/>
      <c r="AA29" s="92"/>
      <c r="AB29" s="92"/>
      <c r="AC29" s="92"/>
      <c r="AD29" s="92"/>
      <c r="AE29" s="80"/>
      <c r="AF29" s="80"/>
      <c r="AG29" s="80"/>
      <c r="AH29" s="80"/>
      <c r="AI29" s="80"/>
      <c r="AJ29" s="80"/>
      <c r="AK29" s="80"/>
      <c r="AL29" s="80"/>
    </row>
    <row r="30" spans="8:38" ht="14.25" customHeight="1"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92"/>
      <c r="W30" s="92"/>
      <c r="X30" s="92"/>
      <c r="Y30" s="92"/>
      <c r="Z30" s="92"/>
      <c r="AA30" s="92"/>
      <c r="AB30" s="92"/>
      <c r="AC30" s="92"/>
      <c r="AD30" s="92"/>
      <c r="AE30" s="80"/>
      <c r="AF30" s="80"/>
      <c r="AG30" s="80"/>
      <c r="AH30" s="80"/>
      <c r="AI30" s="80"/>
      <c r="AJ30" s="80"/>
      <c r="AK30" s="80"/>
      <c r="AL30" s="80"/>
    </row>
    <row r="31" spans="8:38" ht="14.25" customHeight="1"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</row>
    <row r="32" spans="8:38" ht="14.25" customHeight="1"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</row>
    <row r="33" spans="8:38" ht="14.25" customHeight="1"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</row>
    <row r="34" spans="8:38" ht="14.25" customHeight="1"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</row>
    <row r="35" spans="8:38" ht="14.25" customHeight="1"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</row>
    <row r="36" spans="8:38" ht="14.25" customHeight="1"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</row>
    <row r="37" spans="8:38" ht="14.25" customHeight="1"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</row>
    <row r="38" spans="8:38" ht="14.25" customHeight="1"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</row>
    <row r="39" spans="8:38" ht="14.25" customHeight="1"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</row>
    <row r="40" spans="8:38" ht="14.25" customHeight="1"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</row>
    <row r="41" spans="8:38" ht="14.25" customHeight="1"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</row>
    <row r="42" spans="8:38" ht="14.25" customHeight="1"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</row>
    <row r="43" spans="8:38" ht="14.25" customHeight="1"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</row>
    <row r="44" spans="8:38" ht="14.25" customHeight="1"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</row>
  </sheetData>
  <sheetProtection sheet="1" objects="1" scenarios="1"/>
  <mergeCells count="30">
    <mergeCell ref="U9:Y9"/>
    <mergeCell ref="U10:Y10"/>
    <mergeCell ref="P11:T11"/>
    <mergeCell ref="P10:T10"/>
    <mergeCell ref="F11:J11"/>
    <mergeCell ref="F12:J12"/>
    <mergeCell ref="U12:Y12"/>
    <mergeCell ref="U11:Y11"/>
    <mergeCell ref="F9:J9"/>
    <mergeCell ref="F10:J10"/>
    <mergeCell ref="P9:T9"/>
    <mergeCell ref="K9:O9"/>
    <mergeCell ref="K10:O10"/>
    <mergeCell ref="K11:O11"/>
    <mergeCell ref="F13:J13"/>
    <mergeCell ref="K12:O12"/>
    <mergeCell ref="K13:O13"/>
    <mergeCell ref="P13:T13"/>
    <mergeCell ref="P12:T12"/>
    <mergeCell ref="AE13:AI13"/>
    <mergeCell ref="U13:Y13"/>
    <mergeCell ref="Z13:AD13"/>
    <mergeCell ref="AE9:AI9"/>
    <mergeCell ref="AE10:AI10"/>
    <mergeCell ref="AE11:AI11"/>
    <mergeCell ref="AE12:AI12"/>
    <mergeCell ref="Z12:AD12"/>
    <mergeCell ref="Z11:AD11"/>
    <mergeCell ref="Z10:AD10"/>
    <mergeCell ref="Z9:AD9"/>
  </mergeCells>
  <printOptions horizontalCentered="1"/>
  <pageMargins left="0.7480314960629921" right="0.7480314960629921" top="0.63" bottom="0.65" header="0.5118110236220472" footer="0.5118110236220472"/>
  <pageSetup horizontalDpi="300" verticalDpi="300" orientation="landscape" paperSize="9" scale="70" r:id="rId2"/>
  <headerFooter alignWithMargins="0">
    <oddFooter>&amp;C&amp;A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2"/>
  <sheetViews>
    <sheetView showGridLines="0" showRowColHeaders="0" zoomScale="75" zoomScaleNormal="75" zoomScalePageLayoutView="0" workbookViewId="0" topLeftCell="A1">
      <pane ySplit="1" topLeftCell="A5" activePane="bottomLeft" state="frozen"/>
      <selection pane="topLeft" activeCell="F5" sqref="F5"/>
      <selection pane="bottomLeft" activeCell="B7" sqref="B7"/>
    </sheetView>
  </sheetViews>
  <sheetFormatPr defaultColWidth="9.140625" defaultRowHeight="12.75"/>
  <cols>
    <col min="1" max="1" width="4.57421875" style="0" customWidth="1"/>
    <col min="2" max="2" width="49.8515625" style="0" customWidth="1"/>
    <col min="4" max="4" width="50.421875" style="0" customWidth="1"/>
  </cols>
  <sheetData>
    <row r="1" spans="1:6" ht="15">
      <c r="A1" s="113" t="s">
        <v>29</v>
      </c>
      <c r="B1" s="113" t="s">
        <v>24</v>
      </c>
      <c r="C1" s="113" t="s">
        <v>23</v>
      </c>
      <c r="D1" s="113" t="s">
        <v>25</v>
      </c>
      <c r="E1" s="114"/>
      <c r="F1" s="114"/>
    </row>
    <row r="2" spans="1:6" ht="12.75">
      <c r="A2" s="114">
        <v>1</v>
      </c>
      <c r="B2" s="120" t="s">
        <v>59</v>
      </c>
      <c r="C2" s="120" t="s">
        <v>60</v>
      </c>
      <c r="D2" s="114" t="str">
        <f aca="true" t="shared" si="0" ref="D2:D10">IF(B2="","",CONCATENATE(B2,", ",C2))</f>
        <v>Anttila Kalle, Gurut</v>
      </c>
      <c r="E2" s="114"/>
      <c r="F2" s="114"/>
    </row>
    <row r="3" spans="1:6" ht="12.75">
      <c r="A3" s="114">
        <v>2</v>
      </c>
      <c r="B3" s="120" t="s">
        <v>61</v>
      </c>
      <c r="C3" s="120" t="s">
        <v>60</v>
      </c>
      <c r="D3" s="114" t="str">
        <f t="shared" si="0"/>
        <v>Kalliomäki Jukka, Gurut</v>
      </c>
      <c r="E3" s="114"/>
      <c r="F3" s="114"/>
    </row>
    <row r="4" spans="1:6" ht="12.75">
      <c r="A4" s="114">
        <v>3</v>
      </c>
      <c r="B4" s="120" t="s">
        <v>62</v>
      </c>
      <c r="C4" s="120" t="s">
        <v>60</v>
      </c>
      <c r="D4" s="114" t="str">
        <f t="shared" si="0"/>
        <v>Palmroth Markus, Gurut</v>
      </c>
      <c r="E4" s="114"/>
      <c r="F4" s="114"/>
    </row>
    <row r="5" spans="1:6" ht="12.75">
      <c r="A5" s="114">
        <v>4</v>
      </c>
      <c r="B5" s="120" t="s">
        <v>63</v>
      </c>
      <c r="C5" s="120" t="s">
        <v>60</v>
      </c>
      <c r="D5" s="114" t="str">
        <f t="shared" si="0"/>
        <v>Peltovirta Vesa, Gurut</v>
      </c>
      <c r="E5" s="114"/>
      <c r="F5" s="114"/>
    </row>
    <row r="6" spans="1:6" ht="12.75">
      <c r="A6" s="114">
        <v>5</v>
      </c>
      <c r="B6" s="120" t="s">
        <v>114</v>
      </c>
      <c r="C6" s="120" t="s">
        <v>65</v>
      </c>
      <c r="D6" s="114" t="str">
        <f t="shared" si="0"/>
        <v>Lehtimäki Samuel, Isojoki</v>
      </c>
      <c r="E6" s="114"/>
      <c r="F6" s="114"/>
    </row>
    <row r="7" spans="1:6" ht="12.75">
      <c r="A7" s="114">
        <v>6</v>
      </c>
      <c r="B7" s="120" t="s">
        <v>66</v>
      </c>
      <c r="C7" s="120" t="s">
        <v>65</v>
      </c>
      <c r="D7" s="114" t="str">
        <f t="shared" si="0"/>
        <v>Norrbo Peter, Isojoki</v>
      </c>
      <c r="E7" s="114"/>
      <c r="F7" s="114"/>
    </row>
    <row r="8" spans="1:6" ht="12.75">
      <c r="A8" s="114">
        <v>7</v>
      </c>
      <c r="B8" s="120" t="s">
        <v>67</v>
      </c>
      <c r="C8" s="120" t="s">
        <v>68</v>
      </c>
      <c r="D8" s="114" t="str">
        <f t="shared" si="0"/>
        <v>Siltanen Juha, JuVo</v>
      </c>
      <c r="E8" s="114"/>
      <c r="F8" s="114"/>
    </row>
    <row r="9" spans="1:6" ht="12.75">
      <c r="A9" s="114">
        <v>8</v>
      </c>
      <c r="B9" s="120" t="s">
        <v>69</v>
      </c>
      <c r="C9" s="120" t="s">
        <v>68</v>
      </c>
      <c r="D9" s="114" t="str">
        <f t="shared" si="0"/>
        <v>Tuomela Ville, JuVo</v>
      </c>
      <c r="E9" s="114"/>
      <c r="F9" s="114"/>
    </row>
    <row r="10" spans="1:6" ht="12.75">
      <c r="A10" s="114">
        <v>9</v>
      </c>
      <c r="B10" s="120" t="s">
        <v>43</v>
      </c>
      <c r="C10" s="120" t="s">
        <v>38</v>
      </c>
      <c r="D10" s="114" t="str">
        <f t="shared" si="0"/>
        <v>Alén Tommy, KoKu</v>
      </c>
      <c r="E10" s="114"/>
      <c r="F10" s="114"/>
    </row>
    <row r="11" spans="1:6" ht="12.75">
      <c r="A11" s="114">
        <v>10</v>
      </c>
      <c r="B11" s="120" t="s">
        <v>70</v>
      </c>
      <c r="C11" s="120" t="s">
        <v>38</v>
      </c>
      <c r="D11" s="114" t="str">
        <f aca="true" t="shared" si="1" ref="D11:D68">IF(B11="","",CONCATENATE(B11,", ",C11))</f>
        <v>Dahlström Jukka, KoKu</v>
      </c>
      <c r="E11" s="114"/>
      <c r="F11" s="114"/>
    </row>
    <row r="12" spans="1:6" ht="12.75">
      <c r="A12" s="114">
        <v>11</v>
      </c>
      <c r="B12" s="120" t="s">
        <v>71</v>
      </c>
      <c r="C12" s="120" t="s">
        <v>38</v>
      </c>
      <c r="D12" s="114" t="str">
        <f t="shared" si="1"/>
        <v>Forsman Jonathan, KoKu</v>
      </c>
      <c r="E12" s="114"/>
      <c r="F12" s="114"/>
    </row>
    <row r="13" spans="1:6" ht="12.75">
      <c r="A13" s="114">
        <v>12</v>
      </c>
      <c r="B13" s="120" t="s">
        <v>72</v>
      </c>
      <c r="C13" s="120" t="s">
        <v>38</v>
      </c>
      <c r="D13" s="114" t="str">
        <f t="shared" si="1"/>
        <v>Gammelgård Levi, KoKu</v>
      </c>
      <c r="E13" s="114"/>
      <c r="F13" s="114"/>
    </row>
    <row r="14" spans="1:6" ht="12.75">
      <c r="A14" s="114">
        <v>13</v>
      </c>
      <c r="B14" s="120" t="s">
        <v>73</v>
      </c>
      <c r="C14" s="120" t="s">
        <v>38</v>
      </c>
      <c r="D14" s="114" t="str">
        <f t="shared" si="1"/>
        <v>Ingman Mats, KoKu</v>
      </c>
      <c r="E14" s="114"/>
      <c r="F14" s="114"/>
    </row>
    <row r="15" spans="1:6" ht="12.75">
      <c r="A15" s="114">
        <v>14</v>
      </c>
      <c r="B15" s="120" t="s">
        <v>74</v>
      </c>
      <c r="C15" s="120" t="s">
        <v>38</v>
      </c>
      <c r="D15" s="114" t="str">
        <f t="shared" si="1"/>
        <v>Klockars Isak, KoKu</v>
      </c>
      <c r="E15" s="114"/>
      <c r="F15" s="114"/>
    </row>
    <row r="16" spans="1:6" ht="12.75">
      <c r="A16" s="114">
        <v>15</v>
      </c>
      <c r="B16" s="120" t="s">
        <v>75</v>
      </c>
      <c r="C16" s="120" t="s">
        <v>38</v>
      </c>
      <c r="D16" s="114" t="str">
        <f t="shared" si="1"/>
        <v>Leskinen Janne, KoKu</v>
      </c>
      <c r="E16" s="114"/>
      <c r="F16" s="114"/>
    </row>
    <row r="17" spans="1:6" ht="12.75">
      <c r="A17" s="114">
        <v>16</v>
      </c>
      <c r="B17" s="120" t="s">
        <v>48</v>
      </c>
      <c r="C17" s="120" t="s">
        <v>38</v>
      </c>
      <c r="D17" s="114" t="str">
        <f t="shared" si="1"/>
        <v>Risku Jarkko, KoKu</v>
      </c>
      <c r="E17" s="114"/>
      <c r="F17" s="114"/>
    </row>
    <row r="18" spans="1:6" ht="12.75">
      <c r="A18" s="114">
        <v>17</v>
      </c>
      <c r="B18" s="120" t="s">
        <v>76</v>
      </c>
      <c r="C18" s="120" t="s">
        <v>38</v>
      </c>
      <c r="D18" s="114" t="str">
        <f t="shared" si="1"/>
        <v>Rosvall Matti, KoKu</v>
      </c>
      <c r="E18" s="114"/>
      <c r="F18" s="114"/>
    </row>
    <row r="19" spans="1:6" ht="12.75">
      <c r="A19" s="114">
        <v>18</v>
      </c>
      <c r="B19" s="120" t="s">
        <v>77</v>
      </c>
      <c r="C19" s="120" t="s">
        <v>38</v>
      </c>
      <c r="D19" s="114" t="str">
        <f t="shared" si="1"/>
        <v>Rönn Johan, KoKu</v>
      </c>
      <c r="E19" s="114"/>
      <c r="F19" s="114"/>
    </row>
    <row r="20" spans="1:6" ht="12.75">
      <c r="A20" s="114">
        <v>19</v>
      </c>
      <c r="B20" s="120" t="s">
        <v>78</v>
      </c>
      <c r="C20" s="120" t="s">
        <v>38</v>
      </c>
      <c r="D20" s="114" t="str">
        <f t="shared" si="1"/>
        <v>Storbacka Victor, KoKu</v>
      </c>
      <c r="E20" s="114"/>
      <c r="F20" s="114"/>
    </row>
    <row r="21" spans="1:6" ht="12.75">
      <c r="A21" s="114">
        <v>20</v>
      </c>
      <c r="B21" s="120" t="s">
        <v>79</v>
      </c>
      <c r="C21" s="120" t="s">
        <v>38</v>
      </c>
      <c r="D21" s="114" t="str">
        <f t="shared" si="1"/>
        <v>Ström Börje, KoKu</v>
      </c>
      <c r="E21" s="114"/>
      <c r="F21" s="114"/>
    </row>
    <row r="22" spans="1:6" ht="12.75">
      <c r="A22" s="114">
        <v>21</v>
      </c>
      <c r="B22" s="120" t="s">
        <v>80</v>
      </c>
      <c r="C22" s="120" t="s">
        <v>38</v>
      </c>
      <c r="D22" s="114" t="str">
        <f t="shared" si="1"/>
        <v>Vuorenmaa Jouni, KoKu</v>
      </c>
      <c r="E22" s="114"/>
      <c r="F22" s="114"/>
    </row>
    <row r="23" spans="1:6" ht="12.75">
      <c r="A23" s="114">
        <v>22</v>
      </c>
      <c r="B23" s="120" t="s">
        <v>81</v>
      </c>
      <c r="C23" s="120" t="s">
        <v>82</v>
      </c>
      <c r="D23" s="114" t="str">
        <f t="shared" si="1"/>
        <v>Haavisto Kari, Kristiinankaupunki</v>
      </c>
      <c r="E23" s="114"/>
      <c r="F23" s="114"/>
    </row>
    <row r="24" spans="1:6" ht="12.75">
      <c r="A24" s="114">
        <v>23</v>
      </c>
      <c r="B24" s="120" t="s">
        <v>83</v>
      </c>
      <c r="C24" s="120" t="s">
        <v>82</v>
      </c>
      <c r="D24" s="114" t="str">
        <f t="shared" si="1"/>
        <v>Haavisto Pekka, Kristiinankaupunki</v>
      </c>
      <c r="E24" s="114"/>
      <c r="F24" s="114"/>
    </row>
    <row r="25" spans="1:6" ht="12.75">
      <c r="A25" s="114">
        <v>24</v>
      </c>
      <c r="B25" s="120" t="s">
        <v>84</v>
      </c>
      <c r="C25" s="120" t="s">
        <v>82</v>
      </c>
      <c r="D25" s="114" t="str">
        <f t="shared" si="1"/>
        <v>Kangasniemi Sami, Kristiinankaupunki</v>
      </c>
      <c r="E25" s="114"/>
      <c r="F25" s="114"/>
    </row>
    <row r="26" spans="1:6" ht="12.75">
      <c r="A26" s="114">
        <v>25</v>
      </c>
      <c r="B26" s="120" t="s">
        <v>85</v>
      </c>
      <c r="C26" s="120" t="s">
        <v>86</v>
      </c>
      <c r="D26" s="114" t="str">
        <f t="shared" si="1"/>
        <v>Haavisto Timo, KurVi</v>
      </c>
      <c r="E26" s="114"/>
      <c r="F26" s="114"/>
    </row>
    <row r="27" spans="1:6" ht="12.75">
      <c r="A27" s="114">
        <v>26</v>
      </c>
      <c r="B27" s="120" t="s">
        <v>87</v>
      </c>
      <c r="C27" s="120" t="s">
        <v>86</v>
      </c>
      <c r="D27" s="114" t="str">
        <f t="shared" si="1"/>
        <v>Lindroos Jukka, KurVi</v>
      </c>
      <c r="E27" s="114"/>
      <c r="F27" s="114"/>
    </row>
    <row r="28" spans="1:6" ht="12.75">
      <c r="A28" s="114">
        <v>27</v>
      </c>
      <c r="B28" s="120" t="s">
        <v>88</v>
      </c>
      <c r="C28" s="120" t="s">
        <v>86</v>
      </c>
      <c r="D28" s="114" t="str">
        <f t="shared" si="1"/>
        <v>Mäntyniemi Keijo, KurVi</v>
      </c>
      <c r="E28" s="114"/>
      <c r="F28" s="114"/>
    </row>
    <row r="29" spans="1:6" ht="12.75">
      <c r="A29" s="114">
        <v>28</v>
      </c>
      <c r="B29" s="120" t="s">
        <v>89</v>
      </c>
      <c r="C29" s="120" t="s">
        <v>37</v>
      </c>
      <c r="D29" s="114" t="str">
        <f t="shared" si="1"/>
        <v>Antinoja Jari, SeSi</v>
      </c>
      <c r="E29" s="114"/>
      <c r="F29" s="114"/>
    </row>
    <row r="30" spans="1:6" ht="12.75">
      <c r="A30" s="114">
        <v>29</v>
      </c>
      <c r="B30" s="120" t="s">
        <v>90</v>
      </c>
      <c r="C30" s="120" t="s">
        <v>37</v>
      </c>
      <c r="D30" s="114" t="str">
        <f t="shared" si="1"/>
        <v>Asunmaa Kai, SeSi</v>
      </c>
      <c r="E30" s="114"/>
      <c r="F30" s="114"/>
    </row>
    <row r="31" spans="1:6" ht="12.75">
      <c r="A31" s="114">
        <v>30</v>
      </c>
      <c r="B31" s="120" t="s">
        <v>91</v>
      </c>
      <c r="C31" s="120" t="s">
        <v>37</v>
      </c>
      <c r="D31" s="114" t="str">
        <f t="shared" si="1"/>
        <v>Jokiranta Kari, SeSi</v>
      </c>
      <c r="E31" s="114"/>
      <c r="F31" s="114"/>
    </row>
    <row r="32" spans="1:6" ht="12.75">
      <c r="A32" s="114">
        <v>31</v>
      </c>
      <c r="B32" s="120" t="s">
        <v>92</v>
      </c>
      <c r="C32" s="120" t="s">
        <v>37</v>
      </c>
      <c r="D32" s="114" t="str">
        <f t="shared" si="1"/>
        <v>Jokiranta Risto, SeSi</v>
      </c>
      <c r="E32" s="114"/>
      <c r="F32" s="114"/>
    </row>
    <row r="33" spans="1:6" ht="12.75">
      <c r="A33" s="114">
        <v>32</v>
      </c>
      <c r="B33" s="120" t="s">
        <v>45</v>
      </c>
      <c r="C33" s="120" t="s">
        <v>37</v>
      </c>
      <c r="D33" s="114" t="str">
        <f t="shared" si="1"/>
        <v>Kallinki Tuomas, SeSi</v>
      </c>
      <c r="E33" s="114"/>
      <c r="F33" s="114"/>
    </row>
    <row r="34" spans="1:6" ht="12.75">
      <c r="A34" s="114">
        <v>33</v>
      </c>
      <c r="B34" s="120" t="s">
        <v>44</v>
      </c>
      <c r="C34" s="120" t="s">
        <v>37</v>
      </c>
      <c r="D34" s="114" t="str">
        <f t="shared" si="1"/>
        <v>Kangas Martti, SeSi</v>
      </c>
      <c r="E34" s="114"/>
      <c r="F34" s="114"/>
    </row>
    <row r="35" spans="1:6" ht="12.75">
      <c r="A35" s="114">
        <v>34</v>
      </c>
      <c r="B35" s="120" t="s">
        <v>93</v>
      </c>
      <c r="C35" s="120" t="s">
        <v>37</v>
      </c>
      <c r="D35" s="114" t="str">
        <f t="shared" si="1"/>
        <v>Koistinen Juho, SeSi</v>
      </c>
      <c r="E35" s="114"/>
      <c r="F35" s="114"/>
    </row>
    <row r="36" spans="1:6" ht="12.75">
      <c r="A36" s="114">
        <v>35</v>
      </c>
      <c r="B36" s="120" t="s">
        <v>94</v>
      </c>
      <c r="C36" s="120" t="s">
        <v>37</v>
      </c>
      <c r="D36" s="114" t="str">
        <f t="shared" si="1"/>
        <v>Norolampi Alexander, SeSi</v>
      </c>
      <c r="E36" s="114"/>
      <c r="F36" s="114"/>
    </row>
    <row r="37" spans="1:6" ht="12.75">
      <c r="A37" s="114">
        <v>36</v>
      </c>
      <c r="B37" s="120" t="s">
        <v>95</v>
      </c>
      <c r="C37" s="120" t="s">
        <v>37</v>
      </c>
      <c r="D37" s="114" t="str">
        <f t="shared" si="1"/>
        <v>Norolampi Luukas, SeSi</v>
      </c>
      <c r="E37" s="114"/>
      <c r="F37" s="114"/>
    </row>
    <row r="38" spans="1:6" ht="12.75">
      <c r="A38" s="114">
        <v>37</v>
      </c>
      <c r="B38" s="120" t="s">
        <v>96</v>
      </c>
      <c r="C38" s="120" t="s">
        <v>37</v>
      </c>
      <c r="D38" s="114" t="str">
        <f t="shared" si="1"/>
        <v>Rissanen Unto, SeSi</v>
      </c>
      <c r="E38" s="114"/>
      <c r="F38" s="114"/>
    </row>
    <row r="39" spans="1:6" ht="12.75">
      <c r="A39" s="114">
        <v>38</v>
      </c>
      <c r="B39" s="120" t="s">
        <v>97</v>
      </c>
      <c r="C39" s="120" t="s">
        <v>37</v>
      </c>
      <c r="D39" s="114" t="str">
        <f t="shared" si="1"/>
        <v>Wallius Esa, SeSi</v>
      </c>
      <c r="E39" s="114"/>
      <c r="F39" s="114"/>
    </row>
    <row r="40" spans="1:6" ht="12.75">
      <c r="A40" s="114">
        <v>39</v>
      </c>
      <c r="B40" s="120" t="s">
        <v>98</v>
      </c>
      <c r="C40" s="120" t="s">
        <v>37</v>
      </c>
      <c r="D40" s="114" t="str">
        <f t="shared" si="1"/>
        <v>Ylipelkonen Vesa, SeSi</v>
      </c>
      <c r="E40" s="114"/>
      <c r="F40" s="114"/>
    </row>
    <row r="41" spans="1:6" ht="12.75">
      <c r="A41" s="114">
        <v>40</v>
      </c>
      <c r="B41" s="116" t="s">
        <v>111</v>
      </c>
      <c r="C41" s="116" t="s">
        <v>37</v>
      </c>
      <c r="D41" s="114" t="str">
        <f t="shared" si="1"/>
        <v>Övermark Pekka, SeSi</v>
      </c>
      <c r="E41" s="114"/>
      <c r="F41" s="114"/>
    </row>
    <row r="42" spans="1:6" ht="12.75">
      <c r="A42" s="114">
        <v>41</v>
      </c>
      <c r="B42" s="116" t="s">
        <v>112</v>
      </c>
      <c r="C42" s="116" t="s">
        <v>113</v>
      </c>
      <c r="D42" s="114" t="str">
        <f t="shared" si="1"/>
        <v>Lindroos Sisu, Kurvi</v>
      </c>
      <c r="E42" s="114"/>
      <c r="F42" s="114"/>
    </row>
    <row r="43" spans="1:6" ht="12.75">
      <c r="A43" s="114">
        <v>42</v>
      </c>
      <c r="B43" s="116"/>
      <c r="C43" s="116"/>
      <c r="D43" s="114">
        <f t="shared" si="1"/>
      </c>
      <c r="E43" s="114"/>
      <c r="F43" s="114"/>
    </row>
    <row r="44" spans="1:6" ht="12.75">
      <c r="A44" s="114">
        <v>43</v>
      </c>
      <c r="B44" s="116"/>
      <c r="C44" s="116"/>
      <c r="D44" s="114">
        <f t="shared" si="1"/>
      </c>
      <c r="E44" s="114"/>
      <c r="F44" s="114"/>
    </row>
    <row r="45" spans="1:6" ht="12.75">
      <c r="A45" s="114">
        <v>44</v>
      </c>
      <c r="B45" s="116"/>
      <c r="C45" s="116"/>
      <c r="D45" s="114">
        <f t="shared" si="1"/>
      </c>
      <c r="E45" s="114"/>
      <c r="F45" s="114"/>
    </row>
    <row r="46" spans="1:6" ht="12.75">
      <c r="A46" s="114">
        <v>45</v>
      </c>
      <c r="B46" s="116"/>
      <c r="C46" s="116"/>
      <c r="D46" s="114">
        <f t="shared" si="1"/>
      </c>
      <c r="E46" s="114"/>
      <c r="F46" s="114"/>
    </row>
    <row r="47" spans="1:6" ht="12.75">
      <c r="A47" s="114">
        <v>46</v>
      </c>
      <c r="B47" s="116"/>
      <c r="C47" s="116"/>
      <c r="D47" s="114">
        <f t="shared" si="1"/>
      </c>
      <c r="E47" s="114"/>
      <c r="F47" s="114"/>
    </row>
    <row r="48" spans="1:6" ht="12.75">
      <c r="A48" s="114">
        <v>47</v>
      </c>
      <c r="B48" s="116"/>
      <c r="C48" s="116"/>
      <c r="D48" s="114">
        <f t="shared" si="1"/>
      </c>
      <c r="E48" s="114"/>
      <c r="F48" s="114"/>
    </row>
    <row r="49" spans="1:6" ht="12.75">
      <c r="A49" s="114">
        <v>48</v>
      </c>
      <c r="B49" s="116"/>
      <c r="C49" s="116"/>
      <c r="D49" s="114">
        <f t="shared" si="1"/>
      </c>
      <c r="E49" s="114"/>
      <c r="F49" s="114"/>
    </row>
    <row r="50" spans="1:6" ht="12.75">
      <c r="A50" s="114">
        <v>49</v>
      </c>
      <c r="B50" s="116"/>
      <c r="C50" s="116"/>
      <c r="D50" s="114">
        <f t="shared" si="1"/>
      </c>
      <c r="E50" s="114"/>
      <c r="F50" s="114"/>
    </row>
    <row r="51" spans="1:6" ht="12.75">
      <c r="A51" s="114">
        <v>50</v>
      </c>
      <c r="B51" s="116"/>
      <c r="C51" s="116"/>
      <c r="D51" s="114">
        <f t="shared" si="1"/>
      </c>
      <c r="E51" s="114"/>
      <c r="F51" s="114"/>
    </row>
    <row r="52" spans="1:6" ht="12.75">
      <c r="A52" s="114">
        <v>51</v>
      </c>
      <c r="B52" s="116"/>
      <c r="C52" s="116"/>
      <c r="D52" s="114">
        <f t="shared" si="1"/>
      </c>
      <c r="E52" s="114"/>
      <c r="F52" s="114"/>
    </row>
    <row r="53" spans="1:6" ht="12.75">
      <c r="A53" s="114">
        <v>52</v>
      </c>
      <c r="B53" s="116"/>
      <c r="C53" s="116"/>
      <c r="D53" s="114">
        <f t="shared" si="1"/>
      </c>
      <c r="E53" s="114"/>
      <c r="F53" s="114"/>
    </row>
    <row r="54" spans="1:6" ht="12.75">
      <c r="A54" s="114">
        <v>53</v>
      </c>
      <c r="B54" s="116"/>
      <c r="C54" s="116"/>
      <c r="D54" s="114">
        <f t="shared" si="1"/>
      </c>
      <c r="E54" s="114"/>
      <c r="F54" s="114"/>
    </row>
    <row r="55" spans="1:6" ht="12.75">
      <c r="A55" s="114">
        <v>54</v>
      </c>
      <c r="B55" s="116"/>
      <c r="C55" s="116"/>
      <c r="D55" s="114">
        <f t="shared" si="1"/>
      </c>
      <c r="E55" s="114"/>
      <c r="F55" s="114"/>
    </row>
    <row r="56" spans="1:6" ht="12.75">
      <c r="A56" s="114">
        <v>55</v>
      </c>
      <c r="B56" s="116"/>
      <c r="C56" s="116"/>
      <c r="D56" s="114">
        <f t="shared" si="1"/>
      </c>
      <c r="E56" s="114"/>
      <c r="F56" s="114"/>
    </row>
    <row r="57" spans="1:6" ht="12.75">
      <c r="A57" s="114">
        <v>56</v>
      </c>
      <c r="B57" s="116"/>
      <c r="C57" s="116"/>
      <c r="D57" s="114">
        <f t="shared" si="1"/>
      </c>
      <c r="E57" s="114"/>
      <c r="F57" s="114"/>
    </row>
    <row r="58" spans="1:6" ht="12.75">
      <c r="A58" s="114">
        <v>57</v>
      </c>
      <c r="B58" s="116"/>
      <c r="C58" s="116"/>
      <c r="D58" s="114">
        <f t="shared" si="1"/>
      </c>
      <c r="E58" s="114"/>
      <c r="F58" s="114"/>
    </row>
    <row r="59" spans="1:6" ht="12.75">
      <c r="A59" s="114">
        <v>58</v>
      </c>
      <c r="B59" s="116"/>
      <c r="C59" s="116"/>
      <c r="D59" s="114">
        <f t="shared" si="1"/>
      </c>
      <c r="E59" s="114"/>
      <c r="F59" s="114"/>
    </row>
    <row r="60" spans="1:6" ht="12.75">
      <c r="A60" s="114">
        <v>59</v>
      </c>
      <c r="B60" s="116"/>
      <c r="C60" s="116"/>
      <c r="D60" s="114">
        <f t="shared" si="1"/>
      </c>
      <c r="E60" s="114"/>
      <c r="F60" s="114"/>
    </row>
    <row r="61" spans="1:6" ht="12.75">
      <c r="A61" s="114">
        <v>60</v>
      </c>
      <c r="B61" s="116"/>
      <c r="C61" s="116"/>
      <c r="D61" s="114">
        <f t="shared" si="1"/>
      </c>
      <c r="E61" s="114"/>
      <c r="F61" s="114"/>
    </row>
    <row r="62" spans="1:6" ht="12.75">
      <c r="A62" s="114">
        <v>61</v>
      </c>
      <c r="B62" s="116"/>
      <c r="C62" s="116"/>
      <c r="D62" s="114">
        <f t="shared" si="1"/>
      </c>
      <c r="E62" s="114"/>
      <c r="F62" s="114"/>
    </row>
    <row r="63" spans="1:6" ht="12.75">
      <c r="A63" s="114">
        <v>62</v>
      </c>
      <c r="B63" s="116"/>
      <c r="C63" s="116"/>
      <c r="D63" s="114">
        <f t="shared" si="1"/>
      </c>
      <c r="E63" s="114"/>
      <c r="F63" s="114"/>
    </row>
    <row r="64" spans="1:6" ht="12.75">
      <c r="A64" s="114">
        <v>63</v>
      </c>
      <c r="B64" s="116"/>
      <c r="C64" s="116"/>
      <c r="D64" s="114">
        <f t="shared" si="1"/>
      </c>
      <c r="E64" s="114"/>
      <c r="F64" s="114"/>
    </row>
    <row r="65" spans="1:6" ht="12.75">
      <c r="A65" s="114">
        <v>64</v>
      </c>
      <c r="B65" s="116"/>
      <c r="C65" s="116"/>
      <c r="D65" s="114">
        <f t="shared" si="1"/>
      </c>
      <c r="E65" s="114"/>
      <c r="F65" s="114"/>
    </row>
    <row r="66" spans="1:6" ht="12.75">
      <c r="A66" s="114">
        <v>65</v>
      </c>
      <c r="B66" s="116"/>
      <c r="C66" s="116"/>
      <c r="D66" s="114">
        <f t="shared" si="1"/>
      </c>
      <c r="E66" s="114"/>
      <c r="F66" s="114"/>
    </row>
    <row r="67" spans="1:6" ht="12.75">
      <c r="A67" s="114">
        <v>66</v>
      </c>
      <c r="B67" s="116"/>
      <c r="C67" s="116"/>
      <c r="D67" s="114">
        <f t="shared" si="1"/>
      </c>
      <c r="E67" s="114"/>
      <c r="F67" s="114"/>
    </row>
    <row r="68" spans="1:6" ht="12.75">
      <c r="A68" s="114">
        <v>67</v>
      </c>
      <c r="B68" s="116"/>
      <c r="C68" s="116"/>
      <c r="D68" s="114">
        <f t="shared" si="1"/>
      </c>
      <c r="E68" s="114"/>
      <c r="F68" s="114"/>
    </row>
    <row r="69" spans="1:6" ht="12.75">
      <c r="A69" s="114">
        <v>68</v>
      </c>
      <c r="B69" s="116"/>
      <c r="C69" s="116"/>
      <c r="D69" s="114">
        <f aca="true" t="shared" si="2" ref="D69:D132">IF(B69="","",CONCATENATE(B69,", ",C69))</f>
      </c>
      <c r="E69" s="114"/>
      <c r="F69" s="114"/>
    </row>
    <row r="70" spans="1:6" ht="12.75">
      <c r="A70" s="114">
        <v>69</v>
      </c>
      <c r="B70" s="116"/>
      <c r="C70" s="116"/>
      <c r="D70" s="114">
        <f t="shared" si="2"/>
      </c>
      <c r="E70" s="114"/>
      <c r="F70" s="114"/>
    </row>
    <row r="71" spans="1:6" ht="12.75">
      <c r="A71" s="114">
        <v>70</v>
      </c>
      <c r="B71" s="116"/>
      <c r="C71" s="116"/>
      <c r="D71" s="114">
        <f t="shared" si="2"/>
      </c>
      <c r="E71" s="114"/>
      <c r="F71" s="114"/>
    </row>
    <row r="72" spans="1:6" ht="12.75">
      <c r="A72" s="114">
        <v>71</v>
      </c>
      <c r="B72" s="116"/>
      <c r="C72" s="116"/>
      <c r="D72" s="114">
        <f t="shared" si="2"/>
      </c>
      <c r="E72" s="114"/>
      <c r="F72" s="114"/>
    </row>
    <row r="73" spans="1:6" ht="12.75">
      <c r="A73" s="114">
        <v>72</v>
      </c>
      <c r="B73" s="116"/>
      <c r="C73" s="116"/>
      <c r="D73" s="114">
        <f t="shared" si="2"/>
      </c>
      <c r="E73" s="114"/>
      <c r="F73" s="114"/>
    </row>
    <row r="74" spans="1:6" ht="12.75">
      <c r="A74" s="114">
        <v>73</v>
      </c>
      <c r="B74" s="116"/>
      <c r="C74" s="116"/>
      <c r="D74" s="114">
        <f t="shared" si="2"/>
      </c>
      <c r="E74" s="114"/>
      <c r="F74" s="114"/>
    </row>
    <row r="75" spans="1:6" ht="12.75">
      <c r="A75" s="114">
        <v>74</v>
      </c>
      <c r="B75" s="116"/>
      <c r="C75" s="116"/>
      <c r="D75" s="114">
        <f t="shared" si="2"/>
      </c>
      <c r="E75" s="114"/>
      <c r="F75" s="114"/>
    </row>
    <row r="76" spans="1:6" ht="12.75">
      <c r="A76" s="114">
        <v>75</v>
      </c>
      <c r="B76" s="116"/>
      <c r="C76" s="116"/>
      <c r="D76" s="114">
        <f t="shared" si="2"/>
      </c>
      <c r="E76" s="114"/>
      <c r="F76" s="114"/>
    </row>
    <row r="77" spans="1:6" ht="12.75">
      <c r="A77" s="114">
        <v>76</v>
      </c>
      <c r="B77" s="116"/>
      <c r="C77" s="116"/>
      <c r="D77" s="114">
        <f t="shared" si="2"/>
      </c>
      <c r="E77" s="114"/>
      <c r="F77" s="114"/>
    </row>
    <row r="78" spans="1:6" ht="12.75">
      <c r="A78" s="114">
        <v>77</v>
      </c>
      <c r="B78" s="116"/>
      <c r="C78" s="116"/>
      <c r="D78" s="114">
        <f t="shared" si="2"/>
      </c>
      <c r="E78" s="114"/>
      <c r="F78" s="114"/>
    </row>
    <row r="79" spans="1:6" ht="12.75">
      <c r="A79" s="114">
        <v>78</v>
      </c>
      <c r="B79" s="116"/>
      <c r="C79" s="116"/>
      <c r="D79" s="114">
        <f t="shared" si="2"/>
      </c>
      <c r="E79" s="114"/>
      <c r="F79" s="114"/>
    </row>
    <row r="80" spans="1:6" ht="12.75">
      <c r="A80" s="114">
        <v>79</v>
      </c>
      <c r="B80" s="116"/>
      <c r="C80" s="116"/>
      <c r="D80" s="114">
        <f t="shared" si="2"/>
      </c>
      <c r="E80" s="114"/>
      <c r="F80" s="114"/>
    </row>
    <row r="81" spans="1:6" ht="12.75">
      <c r="A81" s="114">
        <v>80</v>
      </c>
      <c r="B81" s="116"/>
      <c r="C81" s="116"/>
      <c r="D81" s="114">
        <f t="shared" si="2"/>
      </c>
      <c r="E81" s="114"/>
      <c r="F81" s="114"/>
    </row>
    <row r="82" spans="1:6" ht="12.75">
      <c r="A82" s="114">
        <v>81</v>
      </c>
      <c r="B82" s="116"/>
      <c r="C82" s="116"/>
      <c r="D82" s="114">
        <f t="shared" si="2"/>
      </c>
      <c r="E82" s="114"/>
      <c r="F82" s="114"/>
    </row>
    <row r="83" spans="1:6" ht="12.75">
      <c r="A83" s="114">
        <v>82</v>
      </c>
      <c r="B83" s="116"/>
      <c r="C83" s="116"/>
      <c r="D83" s="114">
        <f t="shared" si="2"/>
      </c>
      <c r="E83" s="114"/>
      <c r="F83" s="114"/>
    </row>
    <row r="84" spans="1:6" ht="12.75">
      <c r="A84" s="114">
        <v>83</v>
      </c>
      <c r="B84" s="116"/>
      <c r="C84" s="116"/>
      <c r="D84" s="114">
        <f t="shared" si="2"/>
      </c>
      <c r="E84" s="114"/>
      <c r="F84" s="114"/>
    </row>
    <row r="85" spans="1:6" ht="12.75">
      <c r="A85" s="114">
        <v>84</v>
      </c>
      <c r="B85" s="116"/>
      <c r="C85" s="116"/>
      <c r="D85" s="114">
        <f t="shared" si="2"/>
      </c>
      <c r="E85" s="114"/>
      <c r="F85" s="114"/>
    </row>
    <row r="86" spans="1:6" ht="12.75">
      <c r="A86" s="114">
        <v>85</v>
      </c>
      <c r="B86" s="116"/>
      <c r="C86" s="116"/>
      <c r="D86" s="114">
        <f t="shared" si="2"/>
      </c>
      <c r="E86" s="114"/>
      <c r="F86" s="114"/>
    </row>
    <row r="87" spans="1:6" ht="12.75">
      <c r="A87" s="114">
        <v>86</v>
      </c>
      <c r="B87" s="116"/>
      <c r="C87" s="116"/>
      <c r="D87" s="114">
        <f t="shared" si="2"/>
      </c>
      <c r="E87" s="114"/>
      <c r="F87" s="114"/>
    </row>
    <row r="88" spans="1:6" ht="12.75">
      <c r="A88" s="114">
        <v>87</v>
      </c>
      <c r="B88" s="116"/>
      <c r="C88" s="116"/>
      <c r="D88" s="114">
        <f t="shared" si="2"/>
      </c>
      <c r="E88" s="114"/>
      <c r="F88" s="114"/>
    </row>
    <row r="89" spans="1:6" ht="12.75">
      <c r="A89" s="114">
        <v>88</v>
      </c>
      <c r="B89" s="116"/>
      <c r="C89" s="116"/>
      <c r="D89" s="114">
        <f t="shared" si="2"/>
      </c>
      <c r="E89" s="114"/>
      <c r="F89" s="114"/>
    </row>
    <row r="90" spans="1:6" ht="12.75">
      <c r="A90" s="114">
        <v>89</v>
      </c>
      <c r="B90" s="116"/>
      <c r="C90" s="116"/>
      <c r="D90" s="114">
        <f t="shared" si="2"/>
      </c>
      <c r="E90" s="114"/>
      <c r="F90" s="114"/>
    </row>
    <row r="91" spans="1:6" ht="12.75">
      <c r="A91" s="114">
        <v>90</v>
      </c>
      <c r="B91" s="116"/>
      <c r="C91" s="116"/>
      <c r="D91" s="114">
        <f t="shared" si="2"/>
      </c>
      <c r="E91" s="114"/>
      <c r="F91" s="114"/>
    </row>
    <row r="92" spans="1:6" ht="12.75">
      <c r="A92" s="114">
        <v>91</v>
      </c>
      <c r="B92" s="116"/>
      <c r="C92" s="116"/>
      <c r="D92" s="114">
        <f t="shared" si="2"/>
      </c>
      <c r="E92" s="114"/>
      <c r="F92" s="114"/>
    </row>
    <row r="93" spans="1:6" ht="12.75">
      <c r="A93" s="114">
        <v>92</v>
      </c>
      <c r="B93" s="116"/>
      <c r="C93" s="116"/>
      <c r="D93" s="114">
        <f t="shared" si="2"/>
      </c>
      <c r="E93" s="114"/>
      <c r="F93" s="114"/>
    </row>
    <row r="94" spans="1:6" ht="12.75">
      <c r="A94" s="114">
        <v>93</v>
      </c>
      <c r="B94" s="116"/>
      <c r="C94" s="116"/>
      <c r="D94" s="114">
        <f t="shared" si="2"/>
      </c>
      <c r="E94" s="114"/>
      <c r="F94" s="114"/>
    </row>
    <row r="95" spans="1:6" ht="12.75">
      <c r="A95" s="114">
        <v>94</v>
      </c>
      <c r="B95" s="116"/>
      <c r="C95" s="116"/>
      <c r="D95" s="114">
        <f t="shared" si="2"/>
      </c>
      <c r="E95" s="114"/>
      <c r="F95" s="114"/>
    </row>
    <row r="96" spans="1:6" ht="12.75">
      <c r="A96" s="114">
        <v>95</v>
      </c>
      <c r="B96" s="116"/>
      <c r="C96" s="116"/>
      <c r="D96" s="114">
        <f t="shared" si="2"/>
      </c>
      <c r="E96" s="114"/>
      <c r="F96" s="114"/>
    </row>
    <row r="97" spans="1:6" ht="12.75">
      <c r="A97" s="114">
        <v>96</v>
      </c>
      <c r="B97" s="116"/>
      <c r="C97" s="116"/>
      <c r="D97" s="114">
        <f t="shared" si="2"/>
      </c>
      <c r="E97" s="114"/>
      <c r="F97" s="114"/>
    </row>
    <row r="98" spans="1:6" ht="12.75">
      <c r="A98" s="114">
        <v>97</v>
      </c>
      <c r="B98" s="116"/>
      <c r="C98" s="116"/>
      <c r="D98" s="114">
        <f t="shared" si="2"/>
      </c>
      <c r="E98" s="114"/>
      <c r="F98" s="114"/>
    </row>
    <row r="99" spans="1:6" ht="12.75">
      <c r="A99" s="114">
        <v>98</v>
      </c>
      <c r="B99" s="116"/>
      <c r="C99" s="116"/>
      <c r="D99" s="114">
        <f t="shared" si="2"/>
      </c>
      <c r="E99" s="114"/>
      <c r="F99" s="114"/>
    </row>
    <row r="100" spans="1:6" ht="12.75">
      <c r="A100" s="114">
        <v>99</v>
      </c>
      <c r="B100" s="116"/>
      <c r="C100" s="116"/>
      <c r="D100" s="114">
        <f t="shared" si="2"/>
      </c>
      <c r="E100" s="114"/>
      <c r="F100" s="114"/>
    </row>
    <row r="101" spans="1:6" ht="12.75">
      <c r="A101" s="114">
        <v>100</v>
      </c>
      <c r="B101" s="116"/>
      <c r="C101" s="116"/>
      <c r="D101" s="114">
        <f t="shared" si="2"/>
      </c>
      <c r="E101" s="114"/>
      <c r="F101" s="114"/>
    </row>
    <row r="102" spans="1:6" ht="12.75">
      <c r="A102" s="114">
        <v>101</v>
      </c>
      <c r="B102" s="116"/>
      <c r="C102" s="116"/>
      <c r="D102" s="114">
        <f t="shared" si="2"/>
      </c>
      <c r="E102" s="114"/>
      <c r="F102" s="114"/>
    </row>
    <row r="103" spans="1:6" ht="12.75">
      <c r="A103" s="114">
        <v>102</v>
      </c>
      <c r="B103" s="116"/>
      <c r="C103" s="116"/>
      <c r="D103" s="114">
        <f t="shared" si="2"/>
      </c>
      <c r="E103" s="114"/>
      <c r="F103" s="114"/>
    </row>
    <row r="104" spans="1:6" ht="12.75">
      <c r="A104" s="114">
        <v>103</v>
      </c>
      <c r="B104" s="116"/>
      <c r="C104" s="116"/>
      <c r="D104" s="114">
        <f t="shared" si="2"/>
      </c>
      <c r="E104" s="114"/>
      <c r="F104" s="114"/>
    </row>
    <row r="105" spans="1:6" ht="12.75">
      <c r="A105" s="114">
        <v>104</v>
      </c>
      <c r="B105" s="116"/>
      <c r="C105" s="116"/>
      <c r="D105" s="114">
        <f t="shared" si="2"/>
      </c>
      <c r="E105" s="114"/>
      <c r="F105" s="114"/>
    </row>
    <row r="106" spans="1:6" ht="12.75">
      <c r="A106" s="114">
        <v>105</v>
      </c>
      <c r="B106" s="116"/>
      <c r="C106" s="116"/>
      <c r="D106" s="114">
        <f t="shared" si="2"/>
      </c>
      <c r="E106" s="114"/>
      <c r="F106" s="114"/>
    </row>
    <row r="107" spans="1:6" ht="12.75">
      <c r="A107" s="114">
        <v>106</v>
      </c>
      <c r="B107" s="116"/>
      <c r="C107" s="116"/>
      <c r="D107" s="114">
        <f t="shared" si="2"/>
      </c>
      <c r="E107" s="114"/>
      <c r="F107" s="114"/>
    </row>
    <row r="108" spans="1:6" ht="12.75">
      <c r="A108" s="114">
        <v>107</v>
      </c>
      <c r="B108" s="116"/>
      <c r="C108" s="116"/>
      <c r="D108" s="114">
        <f t="shared" si="2"/>
      </c>
      <c r="E108" s="114"/>
      <c r="F108" s="114"/>
    </row>
    <row r="109" spans="1:6" ht="12.75">
      <c r="A109" s="114">
        <v>108</v>
      </c>
      <c r="B109" s="116"/>
      <c r="C109" s="116"/>
      <c r="D109" s="114">
        <f t="shared" si="2"/>
      </c>
      <c r="E109" s="114"/>
      <c r="F109" s="114"/>
    </row>
    <row r="110" spans="1:6" ht="12.75">
      <c r="A110" s="114">
        <v>109</v>
      </c>
      <c r="B110" s="116"/>
      <c r="C110" s="116"/>
      <c r="D110" s="114">
        <f t="shared" si="2"/>
      </c>
      <c r="E110" s="114"/>
      <c r="F110" s="114"/>
    </row>
    <row r="111" spans="1:6" ht="12.75">
      <c r="A111" s="114">
        <v>110</v>
      </c>
      <c r="B111" s="116"/>
      <c r="C111" s="116"/>
      <c r="D111" s="114">
        <f t="shared" si="2"/>
      </c>
      <c r="E111" s="114"/>
      <c r="F111" s="114"/>
    </row>
    <row r="112" spans="1:6" ht="12.75">
      <c r="A112" s="114">
        <v>111</v>
      </c>
      <c r="B112" s="116"/>
      <c r="C112" s="116"/>
      <c r="D112" s="114">
        <f t="shared" si="2"/>
      </c>
      <c r="E112" s="114"/>
      <c r="F112" s="114"/>
    </row>
    <row r="113" spans="1:6" ht="12.75">
      <c r="A113" s="114">
        <v>112</v>
      </c>
      <c r="B113" s="116"/>
      <c r="C113" s="116"/>
      <c r="D113" s="114">
        <f t="shared" si="2"/>
      </c>
      <c r="E113" s="114"/>
      <c r="F113" s="114"/>
    </row>
    <row r="114" spans="1:6" ht="12.75">
      <c r="A114" s="114">
        <v>113</v>
      </c>
      <c r="B114" s="116"/>
      <c r="C114" s="116"/>
      <c r="D114" s="114">
        <f t="shared" si="2"/>
      </c>
      <c r="E114" s="114"/>
      <c r="F114" s="114"/>
    </row>
    <row r="115" spans="1:6" ht="12.75">
      <c r="A115" s="114">
        <v>114</v>
      </c>
      <c r="B115" s="116"/>
      <c r="C115" s="116"/>
      <c r="D115" s="114">
        <f t="shared" si="2"/>
      </c>
      <c r="E115" s="114"/>
      <c r="F115" s="114"/>
    </row>
    <row r="116" spans="1:6" ht="12.75">
      <c r="A116" s="114">
        <v>115</v>
      </c>
      <c r="B116" s="116"/>
      <c r="C116" s="116"/>
      <c r="D116" s="114">
        <f t="shared" si="2"/>
      </c>
      <c r="E116" s="114"/>
      <c r="F116" s="114"/>
    </row>
    <row r="117" spans="1:6" ht="12.75">
      <c r="A117" s="114">
        <v>116</v>
      </c>
      <c r="B117" s="116"/>
      <c r="C117" s="116"/>
      <c r="D117" s="114">
        <f t="shared" si="2"/>
      </c>
      <c r="E117" s="114"/>
      <c r="F117" s="114"/>
    </row>
    <row r="118" spans="1:6" ht="12.75">
      <c r="A118" s="114">
        <v>117</v>
      </c>
      <c r="B118" s="116"/>
      <c r="C118" s="116"/>
      <c r="D118" s="114">
        <f t="shared" si="2"/>
      </c>
      <c r="E118" s="114"/>
      <c r="F118" s="114"/>
    </row>
    <row r="119" spans="1:6" ht="12.75">
      <c r="A119" s="114">
        <v>118</v>
      </c>
      <c r="B119" s="116"/>
      <c r="C119" s="116"/>
      <c r="D119" s="114">
        <f t="shared" si="2"/>
      </c>
      <c r="E119" s="114"/>
      <c r="F119" s="114"/>
    </row>
    <row r="120" spans="1:6" ht="12.75">
      <c r="A120" s="114">
        <v>119</v>
      </c>
      <c r="B120" s="116"/>
      <c r="C120" s="116"/>
      <c r="D120" s="114">
        <f t="shared" si="2"/>
      </c>
      <c r="E120" s="114"/>
      <c r="F120" s="114"/>
    </row>
    <row r="121" spans="1:6" ht="12.75">
      <c r="A121" s="114">
        <v>120</v>
      </c>
      <c r="B121" s="116"/>
      <c r="C121" s="116"/>
      <c r="D121" s="114">
        <f t="shared" si="2"/>
      </c>
      <c r="E121" s="114"/>
      <c r="F121" s="114"/>
    </row>
    <row r="122" spans="1:6" ht="12.75">
      <c r="A122" s="114">
        <v>121</v>
      </c>
      <c r="B122" s="116"/>
      <c r="C122" s="116"/>
      <c r="D122" s="114">
        <f t="shared" si="2"/>
      </c>
      <c r="E122" s="114"/>
      <c r="F122" s="114"/>
    </row>
    <row r="123" spans="1:6" ht="12.75">
      <c r="A123" s="114">
        <v>122</v>
      </c>
      <c r="B123" s="116"/>
      <c r="C123" s="116"/>
      <c r="D123" s="114">
        <f t="shared" si="2"/>
      </c>
      <c r="E123" s="114"/>
      <c r="F123" s="114"/>
    </row>
    <row r="124" spans="1:6" ht="12.75">
      <c r="A124" s="114">
        <v>123</v>
      </c>
      <c r="B124" s="116"/>
      <c r="C124" s="116"/>
      <c r="D124" s="114">
        <f t="shared" si="2"/>
      </c>
      <c r="E124" s="114"/>
      <c r="F124" s="114"/>
    </row>
    <row r="125" spans="1:6" ht="12.75">
      <c r="A125" s="114">
        <v>124</v>
      </c>
      <c r="B125" s="116"/>
      <c r="C125" s="116"/>
      <c r="D125" s="114">
        <f t="shared" si="2"/>
      </c>
      <c r="E125" s="114"/>
      <c r="F125" s="114"/>
    </row>
    <row r="126" spans="1:6" ht="12.75">
      <c r="A126" s="114">
        <v>125</v>
      </c>
      <c r="B126" s="116"/>
      <c r="C126" s="116"/>
      <c r="D126" s="114">
        <f t="shared" si="2"/>
      </c>
      <c r="E126" s="114"/>
      <c r="F126" s="114"/>
    </row>
    <row r="127" spans="1:6" ht="12.75">
      <c r="A127" s="114">
        <v>126</v>
      </c>
      <c r="B127" s="21"/>
      <c r="C127" s="21"/>
      <c r="D127" s="114">
        <f t="shared" si="2"/>
      </c>
      <c r="E127" s="114"/>
      <c r="F127" s="114"/>
    </row>
    <row r="128" spans="1:6" ht="12.75">
      <c r="A128" s="114">
        <v>127</v>
      </c>
      <c r="B128" s="21"/>
      <c r="C128" s="21"/>
      <c r="D128" s="114">
        <f t="shared" si="2"/>
      </c>
      <c r="E128" s="114"/>
      <c r="F128" s="114"/>
    </row>
    <row r="129" spans="1:6" ht="12.75">
      <c r="A129" s="114">
        <v>128</v>
      </c>
      <c r="B129" s="21"/>
      <c r="C129" s="21"/>
      <c r="D129" s="114">
        <f t="shared" si="2"/>
      </c>
      <c r="E129" s="114"/>
      <c r="F129" s="114"/>
    </row>
    <row r="130" spans="1:6" ht="12.75">
      <c r="A130" s="114">
        <v>129</v>
      </c>
      <c r="B130" s="21"/>
      <c r="C130" s="21"/>
      <c r="D130" s="114">
        <f t="shared" si="2"/>
      </c>
      <c r="E130" s="114"/>
      <c r="F130" s="114"/>
    </row>
    <row r="131" spans="1:6" ht="12.75">
      <c r="A131" s="114">
        <v>130</v>
      </c>
      <c r="B131" s="21"/>
      <c r="C131" s="21"/>
      <c r="D131" s="114">
        <f t="shared" si="2"/>
      </c>
      <c r="E131" s="114"/>
      <c r="F131" s="114"/>
    </row>
    <row r="132" spans="1:6" ht="12.75">
      <c r="A132" s="114">
        <v>131</v>
      </c>
      <c r="B132" s="21"/>
      <c r="C132" s="21"/>
      <c r="D132" s="114">
        <f t="shared" si="2"/>
      </c>
      <c r="E132" s="114"/>
      <c r="F132" s="114"/>
    </row>
    <row r="133" spans="1:6" ht="12.75">
      <c r="A133" s="114">
        <v>132</v>
      </c>
      <c r="B133" s="21"/>
      <c r="C133" s="21"/>
      <c r="D133" s="114">
        <f aca="true" t="shared" si="3" ref="D133:D196">IF(B133="","",CONCATENATE(B133,", ",C133))</f>
      </c>
      <c r="E133" s="114"/>
      <c r="F133" s="114"/>
    </row>
    <row r="134" spans="1:6" ht="12.75">
      <c r="A134" s="114">
        <v>133</v>
      </c>
      <c r="B134" s="21"/>
      <c r="C134" s="21"/>
      <c r="D134" s="114">
        <f t="shared" si="3"/>
      </c>
      <c r="E134" s="114"/>
      <c r="F134" s="114"/>
    </row>
    <row r="135" spans="1:6" ht="12.75">
      <c r="A135" s="114">
        <v>134</v>
      </c>
      <c r="B135" s="21"/>
      <c r="C135" s="21"/>
      <c r="D135" s="114">
        <f t="shared" si="3"/>
      </c>
      <c r="E135" s="114"/>
      <c r="F135" s="114"/>
    </row>
    <row r="136" spans="1:6" ht="12.75">
      <c r="A136" s="114">
        <v>135</v>
      </c>
      <c r="B136" s="21"/>
      <c r="C136" s="21"/>
      <c r="D136" s="114">
        <f t="shared" si="3"/>
      </c>
      <c r="E136" s="114"/>
      <c r="F136" s="114"/>
    </row>
    <row r="137" spans="1:6" ht="12.75">
      <c r="A137" s="114">
        <v>136</v>
      </c>
      <c r="B137" s="21"/>
      <c r="C137" s="21"/>
      <c r="D137" s="114">
        <f t="shared" si="3"/>
      </c>
      <c r="E137" s="114"/>
      <c r="F137" s="114"/>
    </row>
    <row r="138" spans="1:6" ht="12.75">
      <c r="A138" s="114">
        <v>137</v>
      </c>
      <c r="B138" s="21"/>
      <c r="C138" s="21"/>
      <c r="D138" s="114">
        <f t="shared" si="3"/>
      </c>
      <c r="E138" s="114"/>
      <c r="F138" s="114"/>
    </row>
    <row r="139" spans="1:6" ht="12.75">
      <c r="A139" s="114">
        <v>138</v>
      </c>
      <c r="B139" s="21"/>
      <c r="C139" s="21"/>
      <c r="D139" s="114">
        <f t="shared" si="3"/>
      </c>
      <c r="E139" s="114"/>
      <c r="F139" s="114"/>
    </row>
    <row r="140" spans="1:6" ht="12.75">
      <c r="A140" s="114">
        <v>139</v>
      </c>
      <c r="B140" s="21"/>
      <c r="C140" s="21"/>
      <c r="D140" s="114">
        <f t="shared" si="3"/>
      </c>
      <c r="E140" s="114"/>
      <c r="F140" s="114"/>
    </row>
    <row r="141" spans="1:6" ht="12.75">
      <c r="A141" s="114">
        <v>140</v>
      </c>
      <c r="B141" s="21"/>
      <c r="C141" s="21"/>
      <c r="D141" s="114">
        <f t="shared" si="3"/>
      </c>
      <c r="E141" s="114"/>
      <c r="F141" s="114"/>
    </row>
    <row r="142" spans="1:6" ht="12.75">
      <c r="A142" s="114">
        <v>141</v>
      </c>
      <c r="B142" s="21"/>
      <c r="C142" s="21"/>
      <c r="D142" s="114">
        <f t="shared" si="3"/>
      </c>
      <c r="E142" s="114"/>
      <c r="F142" s="114"/>
    </row>
    <row r="143" spans="1:6" ht="12.75">
      <c r="A143" s="114">
        <v>142</v>
      </c>
      <c r="B143" s="21"/>
      <c r="C143" s="21"/>
      <c r="D143" s="114">
        <f t="shared" si="3"/>
      </c>
      <c r="E143" s="114"/>
      <c r="F143" s="114"/>
    </row>
    <row r="144" spans="1:6" ht="12.75">
      <c r="A144" s="114">
        <v>143</v>
      </c>
      <c r="B144" s="21"/>
      <c r="C144" s="21"/>
      <c r="D144" s="114">
        <f t="shared" si="3"/>
      </c>
      <c r="E144" s="114"/>
      <c r="F144" s="114"/>
    </row>
    <row r="145" spans="1:6" ht="12.75">
      <c r="A145" s="114">
        <v>144</v>
      </c>
      <c r="B145" s="21"/>
      <c r="C145" s="21"/>
      <c r="D145" s="114">
        <f t="shared" si="3"/>
      </c>
      <c r="E145" s="114"/>
      <c r="F145" s="114"/>
    </row>
    <row r="146" spans="1:6" ht="12.75">
      <c r="A146" s="114">
        <v>145</v>
      </c>
      <c r="B146" s="21"/>
      <c r="C146" s="21"/>
      <c r="D146" s="114">
        <f t="shared" si="3"/>
      </c>
      <c r="E146" s="114"/>
      <c r="F146" s="114"/>
    </row>
    <row r="147" spans="1:6" ht="12.75">
      <c r="A147" s="114">
        <v>146</v>
      </c>
      <c r="B147" s="21"/>
      <c r="C147" s="21"/>
      <c r="D147" s="114">
        <f t="shared" si="3"/>
      </c>
      <c r="E147" s="114"/>
      <c r="F147" s="114"/>
    </row>
    <row r="148" spans="1:6" ht="12.75">
      <c r="A148" s="114">
        <v>147</v>
      </c>
      <c r="B148" s="21"/>
      <c r="C148" s="21"/>
      <c r="D148" s="114">
        <f t="shared" si="3"/>
      </c>
      <c r="E148" s="114"/>
      <c r="F148" s="114"/>
    </row>
    <row r="149" spans="1:6" ht="12.75">
      <c r="A149" s="114">
        <v>148</v>
      </c>
      <c r="B149" s="21"/>
      <c r="C149" s="21"/>
      <c r="D149" s="114">
        <f t="shared" si="3"/>
      </c>
      <c r="E149" s="114"/>
      <c r="F149" s="114"/>
    </row>
    <row r="150" spans="1:6" ht="12.75">
      <c r="A150" s="114">
        <v>149</v>
      </c>
      <c r="B150" s="21"/>
      <c r="C150" s="21"/>
      <c r="D150" s="114">
        <f t="shared" si="3"/>
      </c>
      <c r="E150" s="114"/>
      <c r="F150" s="114"/>
    </row>
    <row r="151" spans="1:6" ht="12.75">
      <c r="A151" s="114">
        <v>150</v>
      </c>
      <c r="B151" s="21"/>
      <c r="C151" s="21"/>
      <c r="D151" s="114">
        <f t="shared" si="3"/>
      </c>
      <c r="E151" s="114"/>
      <c r="F151" s="114"/>
    </row>
    <row r="152" spans="1:6" ht="12.75">
      <c r="A152" s="114">
        <v>151</v>
      </c>
      <c r="B152" s="21"/>
      <c r="C152" s="21"/>
      <c r="D152" s="114">
        <f t="shared" si="3"/>
      </c>
      <c r="E152" s="114"/>
      <c r="F152" s="114"/>
    </row>
    <row r="153" spans="1:6" ht="12.75">
      <c r="A153" s="114">
        <v>152</v>
      </c>
      <c r="B153" s="21"/>
      <c r="C153" s="21"/>
      <c r="D153" s="114">
        <f t="shared" si="3"/>
      </c>
      <c r="E153" s="114"/>
      <c r="F153" s="114"/>
    </row>
    <row r="154" spans="1:6" ht="12.75">
      <c r="A154" s="114">
        <v>153</v>
      </c>
      <c r="B154" s="21"/>
      <c r="C154" s="21"/>
      <c r="D154" s="114">
        <f t="shared" si="3"/>
      </c>
      <c r="E154" s="114"/>
      <c r="F154" s="114"/>
    </row>
    <row r="155" spans="1:6" ht="12.75">
      <c r="A155" s="114">
        <v>154</v>
      </c>
      <c r="B155" s="21"/>
      <c r="C155" s="21"/>
      <c r="D155" s="114">
        <f t="shared" si="3"/>
      </c>
      <c r="E155" s="114"/>
      <c r="F155" s="114"/>
    </row>
    <row r="156" spans="1:6" ht="12.75">
      <c r="A156" s="114">
        <v>155</v>
      </c>
      <c r="B156" s="21"/>
      <c r="C156" s="21"/>
      <c r="D156" s="114">
        <f t="shared" si="3"/>
      </c>
      <c r="E156" s="114"/>
      <c r="F156" s="114"/>
    </row>
    <row r="157" spans="1:6" ht="12.75">
      <c r="A157" s="114">
        <v>156</v>
      </c>
      <c r="B157" s="21"/>
      <c r="C157" s="21"/>
      <c r="D157" s="114">
        <f t="shared" si="3"/>
      </c>
      <c r="E157" s="114"/>
      <c r="F157" s="114"/>
    </row>
    <row r="158" spans="1:6" ht="12.75">
      <c r="A158" s="114">
        <v>157</v>
      </c>
      <c r="B158" s="21"/>
      <c r="C158" s="21"/>
      <c r="D158" s="114">
        <f t="shared" si="3"/>
      </c>
      <c r="E158" s="114"/>
      <c r="F158" s="114"/>
    </row>
    <row r="159" spans="1:6" ht="12.75">
      <c r="A159" s="114">
        <v>158</v>
      </c>
      <c r="B159" s="21"/>
      <c r="C159" s="21"/>
      <c r="D159" s="114">
        <f t="shared" si="3"/>
      </c>
      <c r="E159" s="114"/>
      <c r="F159" s="114"/>
    </row>
    <row r="160" spans="1:6" ht="12.75">
      <c r="A160" s="114">
        <v>159</v>
      </c>
      <c r="B160" s="21"/>
      <c r="C160" s="21"/>
      <c r="D160" s="114">
        <f t="shared" si="3"/>
      </c>
      <c r="E160" s="114"/>
      <c r="F160" s="114"/>
    </row>
    <row r="161" spans="1:6" ht="12.75">
      <c r="A161" s="114">
        <v>160</v>
      </c>
      <c r="B161" s="21"/>
      <c r="C161" s="21"/>
      <c r="D161" s="114">
        <f t="shared" si="3"/>
      </c>
      <c r="E161" s="114"/>
      <c r="F161" s="114"/>
    </row>
    <row r="162" spans="1:6" ht="12.75">
      <c r="A162" s="114">
        <v>161</v>
      </c>
      <c r="B162" s="21"/>
      <c r="C162" s="21"/>
      <c r="D162" s="114">
        <f t="shared" si="3"/>
      </c>
      <c r="E162" s="114"/>
      <c r="F162" s="114"/>
    </row>
    <row r="163" spans="1:6" ht="12.75">
      <c r="A163" s="114">
        <v>162</v>
      </c>
      <c r="B163" s="21"/>
      <c r="C163" s="21"/>
      <c r="D163" s="114">
        <f t="shared" si="3"/>
      </c>
      <c r="E163" s="114"/>
      <c r="F163" s="114"/>
    </row>
    <row r="164" spans="1:6" ht="12.75">
      <c r="A164" s="114">
        <v>163</v>
      </c>
      <c r="B164" s="21"/>
      <c r="C164" s="21"/>
      <c r="D164" s="114">
        <f t="shared" si="3"/>
      </c>
      <c r="E164" s="114"/>
      <c r="F164" s="114"/>
    </row>
    <row r="165" spans="1:6" ht="12.75">
      <c r="A165" s="114">
        <v>164</v>
      </c>
      <c r="B165" s="21"/>
      <c r="C165" s="21"/>
      <c r="D165" s="114">
        <f t="shared" si="3"/>
      </c>
      <c r="E165" s="114"/>
      <c r="F165" s="114"/>
    </row>
    <row r="166" spans="1:6" ht="12.75">
      <c r="A166" s="114">
        <v>165</v>
      </c>
      <c r="B166" s="21"/>
      <c r="C166" s="21"/>
      <c r="D166" s="114">
        <f t="shared" si="3"/>
      </c>
      <c r="E166" s="114"/>
      <c r="F166" s="114"/>
    </row>
    <row r="167" spans="1:6" ht="12.75">
      <c r="A167" s="114">
        <v>166</v>
      </c>
      <c r="B167" s="21"/>
      <c r="C167" s="21"/>
      <c r="D167" s="114">
        <f t="shared" si="3"/>
      </c>
      <c r="E167" s="114"/>
      <c r="F167" s="114"/>
    </row>
    <row r="168" spans="1:6" ht="12.75">
      <c r="A168" s="114">
        <v>167</v>
      </c>
      <c r="B168" s="21"/>
      <c r="C168" s="21"/>
      <c r="D168" s="114">
        <f t="shared" si="3"/>
      </c>
      <c r="E168" s="114"/>
      <c r="F168" s="114"/>
    </row>
    <row r="169" spans="1:6" ht="12.75">
      <c r="A169" s="114">
        <v>168</v>
      </c>
      <c r="B169" s="21"/>
      <c r="C169" s="21"/>
      <c r="D169" s="114">
        <f t="shared" si="3"/>
      </c>
      <c r="E169" s="114"/>
      <c r="F169" s="114"/>
    </row>
    <row r="170" spans="1:6" ht="12.75">
      <c r="A170" s="114">
        <v>169</v>
      </c>
      <c r="B170" s="21"/>
      <c r="C170" s="21"/>
      <c r="D170" s="114">
        <f t="shared" si="3"/>
      </c>
      <c r="E170" s="114"/>
      <c r="F170" s="114"/>
    </row>
    <row r="171" spans="1:6" ht="12.75">
      <c r="A171" s="114">
        <v>170</v>
      </c>
      <c r="B171" s="21"/>
      <c r="C171" s="21"/>
      <c r="D171" s="114">
        <f t="shared" si="3"/>
      </c>
      <c r="E171" s="114"/>
      <c r="F171" s="114"/>
    </row>
    <row r="172" spans="1:6" ht="12.75">
      <c r="A172" s="114">
        <v>171</v>
      </c>
      <c r="B172" s="21"/>
      <c r="C172" s="21"/>
      <c r="D172" s="114">
        <f t="shared" si="3"/>
      </c>
      <c r="E172" s="114"/>
      <c r="F172" s="114"/>
    </row>
    <row r="173" spans="1:6" ht="12.75">
      <c r="A173" s="114">
        <v>172</v>
      </c>
      <c r="B173" s="21"/>
      <c r="C173" s="21"/>
      <c r="D173" s="114">
        <f t="shared" si="3"/>
      </c>
      <c r="E173" s="114"/>
      <c r="F173" s="114"/>
    </row>
    <row r="174" spans="1:6" ht="12.75">
      <c r="A174" s="114">
        <v>173</v>
      </c>
      <c r="B174" s="21"/>
      <c r="C174" s="21"/>
      <c r="D174" s="114">
        <f t="shared" si="3"/>
      </c>
      <c r="E174" s="114"/>
      <c r="F174" s="114"/>
    </row>
    <row r="175" spans="1:6" ht="12.75">
      <c r="A175" s="114">
        <v>174</v>
      </c>
      <c r="B175" s="21"/>
      <c r="C175" s="21"/>
      <c r="D175" s="114">
        <f t="shared" si="3"/>
      </c>
      <c r="E175" s="114"/>
      <c r="F175" s="114"/>
    </row>
    <row r="176" spans="1:6" ht="12.75">
      <c r="A176" s="114">
        <v>175</v>
      </c>
      <c r="B176" s="21"/>
      <c r="C176" s="21"/>
      <c r="D176" s="114">
        <f t="shared" si="3"/>
      </c>
      <c r="E176" s="114"/>
      <c r="F176" s="114"/>
    </row>
    <row r="177" spans="1:6" ht="12.75">
      <c r="A177" s="114">
        <v>176</v>
      </c>
      <c r="B177" s="21"/>
      <c r="C177" s="21"/>
      <c r="D177" s="114">
        <f t="shared" si="3"/>
      </c>
      <c r="E177" s="114"/>
      <c r="F177" s="114"/>
    </row>
    <row r="178" spans="1:6" ht="12.75">
      <c r="A178" s="114">
        <v>177</v>
      </c>
      <c r="B178" s="21"/>
      <c r="C178" s="21"/>
      <c r="D178" s="114">
        <f t="shared" si="3"/>
      </c>
      <c r="E178" s="114"/>
      <c r="F178" s="114"/>
    </row>
    <row r="179" spans="1:6" ht="12.75">
      <c r="A179" s="114">
        <v>178</v>
      </c>
      <c r="B179" s="21"/>
      <c r="C179" s="21"/>
      <c r="D179" s="114">
        <f t="shared" si="3"/>
      </c>
      <c r="E179" s="114"/>
      <c r="F179" s="114"/>
    </row>
    <row r="180" spans="1:6" ht="12.75">
      <c r="A180" s="114">
        <v>179</v>
      </c>
      <c r="B180" s="21"/>
      <c r="C180" s="21"/>
      <c r="D180" s="114">
        <f t="shared" si="3"/>
      </c>
      <c r="E180" s="114"/>
      <c r="F180" s="114"/>
    </row>
    <row r="181" spans="1:6" ht="12.75">
      <c r="A181" s="114">
        <v>180</v>
      </c>
      <c r="B181" s="21"/>
      <c r="C181" s="21"/>
      <c r="D181" s="114">
        <f t="shared" si="3"/>
      </c>
      <c r="E181" s="114"/>
      <c r="F181" s="114"/>
    </row>
    <row r="182" spans="1:6" ht="12.75">
      <c r="A182" s="114">
        <v>181</v>
      </c>
      <c r="B182" s="21"/>
      <c r="C182" s="21"/>
      <c r="D182" s="114">
        <f t="shared" si="3"/>
      </c>
      <c r="E182" s="114"/>
      <c r="F182" s="114"/>
    </row>
    <row r="183" spans="1:6" ht="12.75">
      <c r="A183" s="114">
        <v>182</v>
      </c>
      <c r="B183" s="21"/>
      <c r="C183" s="21"/>
      <c r="D183" s="114">
        <f t="shared" si="3"/>
      </c>
      <c r="E183" s="114"/>
      <c r="F183" s="114"/>
    </row>
    <row r="184" spans="1:4" ht="12.75">
      <c r="A184" s="112">
        <v>183</v>
      </c>
      <c r="B184" s="115"/>
      <c r="C184" s="115"/>
      <c r="D184" s="114">
        <f t="shared" si="3"/>
      </c>
    </row>
    <row r="185" spans="1:4" ht="12.75">
      <c r="A185" s="112">
        <v>184</v>
      </c>
      <c r="B185" s="115"/>
      <c r="C185" s="115"/>
      <c r="D185" s="114">
        <f t="shared" si="3"/>
      </c>
    </row>
    <row r="186" spans="1:4" ht="12.75">
      <c r="A186" s="112">
        <v>185</v>
      </c>
      <c r="B186" s="115"/>
      <c r="C186" s="115"/>
      <c r="D186" s="114">
        <f t="shared" si="3"/>
      </c>
    </row>
    <row r="187" spans="1:4" ht="12.75">
      <c r="A187" s="112">
        <v>186</v>
      </c>
      <c r="B187" s="115"/>
      <c r="C187" s="115"/>
      <c r="D187" s="114">
        <f t="shared" si="3"/>
      </c>
    </row>
    <row r="188" spans="1:4" ht="12.75">
      <c r="A188" s="112">
        <v>187</v>
      </c>
      <c r="B188" s="115"/>
      <c r="C188" s="115"/>
      <c r="D188" s="114">
        <f t="shared" si="3"/>
      </c>
    </row>
    <row r="189" spans="1:4" ht="12.75">
      <c r="A189" s="112">
        <v>188</v>
      </c>
      <c r="B189" s="115"/>
      <c r="C189" s="115"/>
      <c r="D189" s="114">
        <f t="shared" si="3"/>
      </c>
    </row>
    <row r="190" spans="1:4" ht="12.75">
      <c r="A190" s="112">
        <v>189</v>
      </c>
      <c r="B190" s="115"/>
      <c r="C190" s="115"/>
      <c r="D190" s="114">
        <f t="shared" si="3"/>
      </c>
    </row>
    <row r="191" spans="1:4" ht="12.75">
      <c r="A191" s="112">
        <v>190</v>
      </c>
      <c r="B191" s="115"/>
      <c r="C191" s="115"/>
      <c r="D191" s="114">
        <f t="shared" si="3"/>
      </c>
    </row>
    <row r="192" spans="1:4" ht="12.75">
      <c r="A192" s="112">
        <v>191</v>
      </c>
      <c r="B192" s="115"/>
      <c r="C192" s="115"/>
      <c r="D192" s="114">
        <f t="shared" si="3"/>
      </c>
    </row>
    <row r="193" spans="1:4" ht="12.75">
      <c r="A193" s="112">
        <v>192</v>
      </c>
      <c r="B193" s="115"/>
      <c r="C193" s="115"/>
      <c r="D193" s="114">
        <f t="shared" si="3"/>
      </c>
    </row>
    <row r="194" spans="1:4" ht="12.75">
      <c r="A194" s="112">
        <v>193</v>
      </c>
      <c r="B194" s="115"/>
      <c r="C194" s="115"/>
      <c r="D194" s="114">
        <f t="shared" si="3"/>
      </c>
    </row>
    <row r="195" spans="1:4" ht="12.75">
      <c r="A195" s="112">
        <v>194</v>
      </c>
      <c r="B195" s="115"/>
      <c r="C195" s="115"/>
      <c r="D195" s="114">
        <f t="shared" si="3"/>
      </c>
    </row>
    <row r="196" spans="1:4" ht="12.75">
      <c r="A196" s="112">
        <v>195</v>
      </c>
      <c r="B196" s="115"/>
      <c r="C196" s="115"/>
      <c r="D196" s="114">
        <f t="shared" si="3"/>
      </c>
    </row>
    <row r="197" spans="1:4" ht="12.75">
      <c r="A197" s="112">
        <v>196</v>
      </c>
      <c r="B197" s="115"/>
      <c r="C197" s="115"/>
      <c r="D197" s="114">
        <f aca="true" t="shared" si="4" ref="D197:D250">IF(B197="","",CONCATENATE(B197,", ",C197))</f>
      </c>
    </row>
    <row r="198" spans="1:4" ht="12.75">
      <c r="A198" s="112">
        <v>197</v>
      </c>
      <c r="B198" s="115"/>
      <c r="C198" s="115"/>
      <c r="D198" s="114">
        <f t="shared" si="4"/>
      </c>
    </row>
    <row r="199" spans="1:4" ht="12.75">
      <c r="A199" s="112">
        <v>198</v>
      </c>
      <c r="B199" s="115"/>
      <c r="C199" s="115"/>
      <c r="D199" s="114">
        <f t="shared" si="4"/>
      </c>
    </row>
    <row r="200" spans="1:4" ht="12.75">
      <c r="A200" s="112">
        <v>199</v>
      </c>
      <c r="B200" s="115"/>
      <c r="C200" s="115"/>
      <c r="D200" s="114">
        <f t="shared" si="4"/>
      </c>
    </row>
    <row r="201" spans="1:4" ht="12.75">
      <c r="A201" s="112">
        <v>200</v>
      </c>
      <c r="B201" s="115"/>
      <c r="C201" s="115"/>
      <c r="D201" s="114">
        <f t="shared" si="4"/>
      </c>
    </row>
    <row r="202" spans="1:4" ht="12.75">
      <c r="A202" s="112">
        <v>201</v>
      </c>
      <c r="B202" s="115"/>
      <c r="C202" s="115"/>
      <c r="D202" s="114">
        <f t="shared" si="4"/>
      </c>
    </row>
    <row r="203" spans="1:4" ht="12.75">
      <c r="A203" s="112">
        <v>202</v>
      </c>
      <c r="B203" s="115"/>
      <c r="C203" s="115"/>
      <c r="D203" s="114">
        <f t="shared" si="4"/>
      </c>
    </row>
    <row r="204" spans="1:4" ht="12.75">
      <c r="A204" s="112">
        <v>203</v>
      </c>
      <c r="B204" s="115"/>
      <c r="C204" s="115"/>
      <c r="D204" s="114">
        <f t="shared" si="4"/>
      </c>
    </row>
    <row r="205" spans="1:4" ht="12.75">
      <c r="A205" s="112">
        <v>204</v>
      </c>
      <c r="B205" s="115"/>
      <c r="C205" s="115"/>
      <c r="D205" s="114">
        <f t="shared" si="4"/>
      </c>
    </row>
    <row r="206" spans="1:4" ht="12.75">
      <c r="A206" s="112">
        <v>205</v>
      </c>
      <c r="B206" s="115"/>
      <c r="C206" s="115"/>
      <c r="D206" s="114">
        <f t="shared" si="4"/>
      </c>
    </row>
    <row r="207" spans="1:4" ht="12.75">
      <c r="A207" s="112">
        <v>206</v>
      </c>
      <c r="B207" s="115"/>
      <c r="C207" s="115"/>
      <c r="D207" s="114">
        <f t="shared" si="4"/>
      </c>
    </row>
    <row r="208" spans="1:4" ht="12.75">
      <c r="A208" s="112">
        <v>207</v>
      </c>
      <c r="B208" s="115"/>
      <c r="C208" s="115"/>
      <c r="D208" s="114">
        <f t="shared" si="4"/>
      </c>
    </row>
    <row r="209" spans="1:4" ht="12.75">
      <c r="A209" s="112">
        <v>208</v>
      </c>
      <c r="B209" s="115"/>
      <c r="C209" s="115"/>
      <c r="D209" s="114">
        <f t="shared" si="4"/>
      </c>
    </row>
    <row r="210" spans="1:4" ht="12.75">
      <c r="A210" s="112">
        <v>209</v>
      </c>
      <c r="B210" s="115"/>
      <c r="C210" s="115"/>
      <c r="D210" s="114">
        <f t="shared" si="4"/>
      </c>
    </row>
    <row r="211" spans="1:4" ht="12.75">
      <c r="A211" s="112">
        <v>210</v>
      </c>
      <c r="B211" s="115"/>
      <c r="C211" s="115"/>
      <c r="D211" s="114">
        <f t="shared" si="4"/>
      </c>
    </row>
    <row r="212" spans="1:4" ht="12.75">
      <c r="A212" s="112">
        <v>211</v>
      </c>
      <c r="B212" s="115"/>
      <c r="C212" s="115"/>
      <c r="D212" s="114">
        <f t="shared" si="4"/>
      </c>
    </row>
    <row r="213" spans="1:4" ht="12.75">
      <c r="A213" s="112">
        <v>212</v>
      </c>
      <c r="B213" s="115"/>
      <c r="C213" s="115"/>
      <c r="D213" s="114">
        <f t="shared" si="4"/>
      </c>
    </row>
    <row r="214" spans="1:4" ht="12.75">
      <c r="A214" s="112">
        <v>213</v>
      </c>
      <c r="B214" s="115"/>
      <c r="C214" s="115"/>
      <c r="D214" s="114">
        <f t="shared" si="4"/>
      </c>
    </row>
    <row r="215" spans="1:4" ht="12.75">
      <c r="A215" s="112">
        <v>214</v>
      </c>
      <c r="B215" s="115"/>
      <c r="C215" s="115"/>
      <c r="D215" s="114">
        <f t="shared" si="4"/>
      </c>
    </row>
    <row r="216" spans="1:4" ht="12.75">
      <c r="A216" s="112">
        <v>215</v>
      </c>
      <c r="B216" s="115"/>
      <c r="C216" s="115"/>
      <c r="D216" s="114">
        <f t="shared" si="4"/>
      </c>
    </row>
    <row r="217" spans="1:4" ht="12.75">
      <c r="A217" s="112">
        <v>216</v>
      </c>
      <c r="B217" s="115"/>
      <c r="C217" s="115"/>
      <c r="D217" s="114">
        <f t="shared" si="4"/>
      </c>
    </row>
    <row r="218" spans="1:4" ht="12.75">
      <c r="A218" s="112">
        <v>217</v>
      </c>
      <c r="B218" s="115"/>
      <c r="C218" s="115"/>
      <c r="D218" s="114">
        <f t="shared" si="4"/>
      </c>
    </row>
    <row r="219" spans="1:4" ht="12.75">
      <c r="A219" s="112">
        <v>218</v>
      </c>
      <c r="B219" s="115"/>
      <c r="C219" s="115"/>
      <c r="D219" s="114">
        <f t="shared" si="4"/>
      </c>
    </row>
    <row r="220" spans="1:4" ht="12.75">
      <c r="A220" s="112">
        <v>219</v>
      </c>
      <c r="B220" s="115"/>
      <c r="C220" s="115"/>
      <c r="D220" s="114">
        <f t="shared" si="4"/>
      </c>
    </row>
    <row r="221" spans="1:4" ht="12.75">
      <c r="A221" s="112">
        <v>220</v>
      </c>
      <c r="B221" s="115"/>
      <c r="C221" s="115"/>
      <c r="D221" s="114">
        <f t="shared" si="4"/>
      </c>
    </row>
    <row r="222" spans="1:4" ht="12.75">
      <c r="A222" s="112">
        <v>221</v>
      </c>
      <c r="B222" s="115"/>
      <c r="C222" s="115"/>
      <c r="D222" s="114">
        <f t="shared" si="4"/>
      </c>
    </row>
    <row r="223" spans="1:4" ht="12.75">
      <c r="A223" s="112">
        <v>222</v>
      </c>
      <c r="B223" s="115"/>
      <c r="C223" s="115"/>
      <c r="D223" s="114">
        <f t="shared" si="4"/>
      </c>
    </row>
    <row r="224" spans="1:4" ht="12.75">
      <c r="A224" s="112">
        <v>223</v>
      </c>
      <c r="B224" s="115"/>
      <c r="C224" s="115"/>
      <c r="D224" s="114">
        <f t="shared" si="4"/>
      </c>
    </row>
    <row r="225" spans="1:4" ht="12.75">
      <c r="A225" s="112">
        <v>224</v>
      </c>
      <c r="B225" s="115"/>
      <c r="C225" s="115"/>
      <c r="D225" s="114">
        <f t="shared" si="4"/>
      </c>
    </row>
    <row r="226" spans="1:4" ht="12.75">
      <c r="A226" s="112">
        <v>225</v>
      </c>
      <c r="B226" s="115"/>
      <c r="C226" s="115"/>
      <c r="D226" s="114">
        <f t="shared" si="4"/>
      </c>
    </row>
    <row r="227" spans="1:4" ht="12.75">
      <c r="A227" s="112">
        <v>226</v>
      </c>
      <c r="B227" s="115"/>
      <c r="C227" s="115"/>
      <c r="D227" s="114">
        <f t="shared" si="4"/>
      </c>
    </row>
    <row r="228" spans="1:4" ht="12.75">
      <c r="A228" s="112">
        <v>227</v>
      </c>
      <c r="B228" s="115"/>
      <c r="C228" s="115"/>
      <c r="D228" s="114">
        <f t="shared" si="4"/>
      </c>
    </row>
    <row r="229" spans="1:4" ht="12.75">
      <c r="A229" s="112">
        <v>228</v>
      </c>
      <c r="B229" s="115"/>
      <c r="C229" s="115"/>
      <c r="D229" s="114">
        <f t="shared" si="4"/>
      </c>
    </row>
    <row r="230" spans="1:4" ht="12.75">
      <c r="A230" s="112">
        <v>229</v>
      </c>
      <c r="B230" s="115"/>
      <c r="C230" s="115"/>
      <c r="D230" s="114">
        <f t="shared" si="4"/>
      </c>
    </row>
    <row r="231" spans="1:4" ht="12.75">
      <c r="A231" s="112">
        <v>230</v>
      </c>
      <c r="B231" s="115"/>
      <c r="C231" s="115"/>
      <c r="D231" s="114">
        <f t="shared" si="4"/>
      </c>
    </row>
    <row r="232" spans="1:4" ht="12.75">
      <c r="A232" s="112">
        <v>231</v>
      </c>
      <c r="B232" s="115"/>
      <c r="C232" s="115"/>
      <c r="D232" s="114">
        <f t="shared" si="4"/>
      </c>
    </row>
    <row r="233" spans="1:4" ht="12.75">
      <c r="A233" s="112">
        <v>232</v>
      </c>
      <c r="B233" s="115"/>
      <c r="C233" s="115"/>
      <c r="D233" s="114">
        <f t="shared" si="4"/>
      </c>
    </row>
    <row r="234" spans="1:4" ht="12.75">
      <c r="A234" s="112">
        <v>233</v>
      </c>
      <c r="B234" s="115"/>
      <c r="C234" s="115"/>
      <c r="D234" s="114">
        <f t="shared" si="4"/>
      </c>
    </row>
    <row r="235" spans="1:4" ht="12.75">
      <c r="A235" s="112">
        <v>234</v>
      </c>
      <c r="B235" s="115"/>
      <c r="C235" s="115"/>
      <c r="D235" s="114">
        <f t="shared" si="4"/>
      </c>
    </row>
    <row r="236" spans="1:4" ht="12.75">
      <c r="A236" s="112">
        <v>235</v>
      </c>
      <c r="B236" s="115"/>
      <c r="C236" s="115"/>
      <c r="D236" s="114">
        <f t="shared" si="4"/>
      </c>
    </row>
    <row r="237" spans="1:4" ht="12.75">
      <c r="A237" s="112">
        <v>236</v>
      </c>
      <c r="B237" s="115"/>
      <c r="C237" s="115"/>
      <c r="D237" s="114">
        <f t="shared" si="4"/>
      </c>
    </row>
    <row r="238" spans="1:4" ht="12.75">
      <c r="A238" s="112">
        <v>237</v>
      </c>
      <c r="B238" s="115"/>
      <c r="C238" s="115"/>
      <c r="D238" s="114">
        <f t="shared" si="4"/>
      </c>
    </row>
    <row r="239" spans="1:4" ht="12.75">
      <c r="A239" s="112">
        <v>238</v>
      </c>
      <c r="B239" s="115"/>
      <c r="C239" s="115"/>
      <c r="D239" s="114">
        <f t="shared" si="4"/>
      </c>
    </row>
    <row r="240" spans="1:4" ht="12.75">
      <c r="A240" s="112">
        <v>239</v>
      </c>
      <c r="B240" s="115"/>
      <c r="C240" s="115"/>
      <c r="D240" s="114">
        <f t="shared" si="4"/>
      </c>
    </row>
    <row r="241" spans="1:4" ht="12.75">
      <c r="A241" s="112">
        <v>240</v>
      </c>
      <c r="B241" s="115"/>
      <c r="C241" s="115"/>
      <c r="D241" s="114">
        <f t="shared" si="4"/>
      </c>
    </row>
    <row r="242" spans="1:4" ht="12.75">
      <c r="A242" s="112">
        <v>241</v>
      </c>
      <c r="B242" s="115"/>
      <c r="C242" s="115"/>
      <c r="D242" s="114">
        <f t="shared" si="4"/>
      </c>
    </row>
    <row r="243" spans="1:4" ht="12.75">
      <c r="A243" s="112">
        <v>242</v>
      </c>
      <c r="B243" s="115"/>
      <c r="C243" s="115"/>
      <c r="D243" s="114">
        <f t="shared" si="4"/>
      </c>
    </row>
    <row r="244" spans="1:4" ht="12.75">
      <c r="A244" s="112">
        <v>243</v>
      </c>
      <c r="B244" s="115"/>
      <c r="C244" s="115"/>
      <c r="D244" s="114">
        <f t="shared" si="4"/>
      </c>
    </row>
    <row r="245" spans="1:4" ht="12.75">
      <c r="A245" s="112">
        <v>244</v>
      </c>
      <c r="B245" s="115"/>
      <c r="C245" s="115"/>
      <c r="D245" s="114">
        <f t="shared" si="4"/>
      </c>
    </row>
    <row r="246" spans="1:4" ht="12.75">
      <c r="A246" s="112">
        <v>245</v>
      </c>
      <c r="B246" s="115"/>
      <c r="C246" s="115"/>
      <c r="D246" s="114">
        <f t="shared" si="4"/>
      </c>
    </row>
    <row r="247" spans="1:4" ht="12.75">
      <c r="A247" s="112">
        <v>246</v>
      </c>
      <c r="B247" s="115"/>
      <c r="C247" s="115"/>
      <c r="D247" s="114">
        <f t="shared" si="4"/>
      </c>
    </row>
    <row r="248" spans="1:4" ht="12.75">
      <c r="A248" s="112">
        <v>247</v>
      </c>
      <c r="B248" s="115"/>
      <c r="C248" s="115"/>
      <c r="D248" s="114">
        <f t="shared" si="4"/>
      </c>
    </row>
    <row r="249" spans="1:4" ht="12.75">
      <c r="A249" s="112">
        <v>248</v>
      </c>
      <c r="B249" s="115"/>
      <c r="C249" s="115"/>
      <c r="D249" s="114">
        <f t="shared" si="4"/>
      </c>
    </row>
    <row r="250" spans="1:4" ht="12.75">
      <c r="A250" s="112">
        <v>249</v>
      </c>
      <c r="B250" s="115"/>
      <c r="C250" s="115"/>
      <c r="D250" s="114">
        <f t="shared" si="4"/>
      </c>
    </row>
    <row r="251" spans="1:3" ht="12.75">
      <c r="A251" s="112">
        <v>250</v>
      </c>
      <c r="B251" s="115"/>
      <c r="C251" s="115"/>
    </row>
    <row r="252" ht="12.75">
      <c r="A252" s="112"/>
    </row>
  </sheetData>
  <sheetProtection sheet="1" objects="1" scenarios="1"/>
  <printOptions/>
  <pageMargins left="0.7480314960629921" right="0.7480314960629921" top="0" bottom="0" header="0.5118110236220472" footer="0.5118110236220472"/>
  <pageSetup fitToHeight="5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44"/>
  <sheetViews>
    <sheetView tabSelected="1" zoomScale="75" zoomScaleNormal="75" zoomScalePageLayoutView="0" workbookViewId="0" topLeftCell="A1">
      <selection activeCell="AI32" sqref="AI32"/>
    </sheetView>
  </sheetViews>
  <sheetFormatPr defaultColWidth="9.140625" defaultRowHeight="14.25" customHeight="1" outlineLevelCol="1"/>
  <cols>
    <col min="1" max="1" width="5.140625" style="1" customWidth="1" outlineLevel="1"/>
    <col min="2" max="2" width="3.421875" style="1" customWidth="1"/>
    <col min="3" max="3" width="5.8515625" style="1" bestFit="1" customWidth="1"/>
    <col min="4" max="4" width="32.8515625" style="1" customWidth="1"/>
    <col min="5" max="24" width="3.00390625" style="1" customWidth="1"/>
    <col min="25" max="29" width="2.8515625" style="1" customWidth="1"/>
    <col min="30" max="34" width="3.00390625" style="1" customWidth="1"/>
    <col min="35" max="39" width="14.421875" style="1" customWidth="1"/>
    <col min="40" max="16384" width="9.140625" style="1" customWidth="1"/>
  </cols>
  <sheetData>
    <row r="1" spans="2:34" ht="20.25">
      <c r="B1" s="8" t="s">
        <v>53</v>
      </c>
      <c r="Y1" s="19" t="s">
        <v>28</v>
      </c>
      <c r="AE1" s="19"/>
      <c r="AF1" s="19"/>
      <c r="AG1" s="19"/>
      <c r="AH1" s="19"/>
    </row>
    <row r="2" spans="2:37" ht="18">
      <c r="B2" s="10" t="s">
        <v>50</v>
      </c>
      <c r="Y2" s="1" t="s">
        <v>3</v>
      </c>
      <c r="AF2" s="28" t="s">
        <v>12</v>
      </c>
      <c r="AI2" s="28" t="s">
        <v>5</v>
      </c>
      <c r="AK2" s="28"/>
    </row>
    <row r="3" spans="2:37" ht="15" customHeight="1">
      <c r="B3" s="9"/>
      <c r="Y3" s="1" t="s">
        <v>7</v>
      </c>
      <c r="AF3" s="28" t="s">
        <v>8</v>
      </c>
      <c r="AI3" s="28" t="s">
        <v>17</v>
      </c>
      <c r="AK3" s="28"/>
    </row>
    <row r="4" spans="2:37" ht="15" customHeight="1">
      <c r="B4" s="10" t="s">
        <v>51</v>
      </c>
      <c r="Y4" s="1" t="s">
        <v>11</v>
      </c>
      <c r="AF4" s="28" t="s">
        <v>20</v>
      </c>
      <c r="AI4" s="28" t="s">
        <v>21</v>
      </c>
      <c r="AK4" s="28"/>
    </row>
    <row r="5" spans="2:37" ht="15" customHeight="1">
      <c r="B5" s="10"/>
      <c r="AI5" s="28"/>
      <c r="AJ5" s="28"/>
      <c r="AK5" s="28"/>
    </row>
    <row r="6" spans="2:37" ht="15" customHeight="1">
      <c r="B6" s="10" t="s">
        <v>46</v>
      </c>
      <c r="AI6" s="28"/>
      <c r="AJ6" s="28"/>
      <c r="AK6" s="28"/>
    </row>
    <row r="7" ht="15" customHeight="1">
      <c r="B7" s="9"/>
    </row>
    <row r="8" spans="2:4" ht="14.25" customHeight="1">
      <c r="B8" s="95" t="s">
        <v>33</v>
      </c>
      <c r="C8" s="31"/>
      <c r="D8" s="31"/>
    </row>
    <row r="9" spans="2:35" ht="14.25" customHeight="1">
      <c r="B9" s="12"/>
      <c r="C9" s="13"/>
      <c r="D9" s="14"/>
      <c r="E9" s="128">
        <v>1</v>
      </c>
      <c r="F9" s="129"/>
      <c r="G9" s="129"/>
      <c r="H9" s="129"/>
      <c r="I9" s="130"/>
      <c r="J9" s="128">
        <v>2</v>
      </c>
      <c r="K9" s="129"/>
      <c r="L9" s="129"/>
      <c r="M9" s="129"/>
      <c r="N9" s="130"/>
      <c r="O9" s="128">
        <v>3</v>
      </c>
      <c r="P9" s="129"/>
      <c r="Q9" s="129"/>
      <c r="R9" s="129"/>
      <c r="S9" s="130"/>
      <c r="T9" s="128">
        <v>4</v>
      </c>
      <c r="U9" s="129"/>
      <c r="V9" s="129"/>
      <c r="W9" s="129"/>
      <c r="X9" s="130"/>
      <c r="Y9" s="128" t="s">
        <v>0</v>
      </c>
      <c r="Z9" s="129"/>
      <c r="AA9" s="129"/>
      <c r="AB9" s="129"/>
      <c r="AC9" s="130"/>
      <c r="AD9" s="128" t="s">
        <v>1</v>
      </c>
      <c r="AE9" s="129"/>
      <c r="AF9" s="129"/>
      <c r="AG9" s="129"/>
      <c r="AH9" s="130"/>
      <c r="AI9" s="29" t="s">
        <v>2</v>
      </c>
    </row>
    <row r="10" spans="1:35" ht="14.25" customHeight="1">
      <c r="A10" s="20">
        <v>5</v>
      </c>
      <c r="B10" s="30">
        <v>1</v>
      </c>
      <c r="C10" s="36"/>
      <c r="D10" s="14" t="str">
        <f>IF(A10=0,"",INDEX(Nimet!$A$2:$D$251,A10,4))</f>
        <v>Lehtimäki Samuel, Isojoki</v>
      </c>
      <c r="E10" s="125"/>
      <c r="F10" s="126"/>
      <c r="G10" s="126"/>
      <c r="H10" s="126"/>
      <c r="I10" s="127"/>
      <c r="J10" s="122" t="str">
        <f>CONCATENATE(AB22,"-",AD22)</f>
        <v>3-0</v>
      </c>
      <c r="K10" s="123"/>
      <c r="L10" s="123"/>
      <c r="M10" s="123"/>
      <c r="N10" s="124"/>
      <c r="O10" s="122" t="str">
        <f>CONCATENATE(AB16,"-",AD16)</f>
        <v>3-0</v>
      </c>
      <c r="P10" s="123"/>
      <c r="Q10" s="123"/>
      <c r="R10" s="123"/>
      <c r="S10" s="124"/>
      <c r="T10" s="122" t="str">
        <f>CONCATENATE(AB19,"-",AD19)</f>
        <v>0-0</v>
      </c>
      <c r="U10" s="123"/>
      <c r="V10" s="123"/>
      <c r="W10" s="123"/>
      <c r="X10" s="124"/>
      <c r="Y10" s="128" t="str">
        <f>CONCATENATE(AF16+AF19+AF22,"-",AH16+AH19+AH22)</f>
        <v>2-0</v>
      </c>
      <c r="Z10" s="129"/>
      <c r="AA10" s="129"/>
      <c r="AB10" s="129"/>
      <c r="AC10" s="130"/>
      <c r="AD10" s="128" t="str">
        <f>CONCATENATE(AB16+AB19+AB22,"-",AD16+AD19+AD22)</f>
        <v>6-0</v>
      </c>
      <c r="AE10" s="129"/>
      <c r="AF10" s="129"/>
      <c r="AG10" s="129"/>
      <c r="AH10" s="130"/>
      <c r="AI10" s="70" t="s">
        <v>30</v>
      </c>
    </row>
    <row r="11" spans="1:35" ht="14.25" customHeight="1">
      <c r="A11" s="20">
        <v>19</v>
      </c>
      <c r="B11" s="30">
        <v>2</v>
      </c>
      <c r="C11" s="36"/>
      <c r="D11" s="14" t="str">
        <f>IF(A11=0,"",INDEX(Nimet!$A$2:$D$251,A11,4))</f>
        <v>Storbacka Victor, KoKu</v>
      </c>
      <c r="E11" s="122" t="str">
        <f>CONCATENATE(AD22,"-",AB22)</f>
        <v>0-3</v>
      </c>
      <c r="F11" s="123"/>
      <c r="G11" s="123"/>
      <c r="H11" s="123"/>
      <c r="I11" s="124"/>
      <c r="J11" s="125"/>
      <c r="K11" s="126"/>
      <c r="L11" s="126"/>
      <c r="M11" s="126"/>
      <c r="N11" s="127"/>
      <c r="O11" s="122" t="str">
        <f>CONCATENATE(AB20,"-",AD20)</f>
        <v>3-0</v>
      </c>
      <c r="P11" s="123"/>
      <c r="Q11" s="123"/>
      <c r="R11" s="123"/>
      <c r="S11" s="124"/>
      <c r="T11" s="122" t="str">
        <f>CONCATENATE(AB17,"-",AD17)</f>
        <v>0-0</v>
      </c>
      <c r="U11" s="123"/>
      <c r="V11" s="123"/>
      <c r="W11" s="123"/>
      <c r="X11" s="124"/>
      <c r="Y11" s="128" t="str">
        <f>CONCATENATE(AF17+AF20+AH22,"-",AH17+AH20+AF22)</f>
        <v>1-1</v>
      </c>
      <c r="Z11" s="129"/>
      <c r="AA11" s="129"/>
      <c r="AB11" s="129"/>
      <c r="AC11" s="130"/>
      <c r="AD11" s="128" t="str">
        <f>CONCATENATE(AB17+AB20+AD22,"-",AD17+AD20+AB22)</f>
        <v>3-3</v>
      </c>
      <c r="AE11" s="129"/>
      <c r="AF11" s="129"/>
      <c r="AG11" s="129"/>
      <c r="AH11" s="130"/>
      <c r="AI11" s="70" t="s">
        <v>31</v>
      </c>
    </row>
    <row r="12" spans="1:35" ht="14.25" customHeight="1">
      <c r="A12" s="20">
        <v>36</v>
      </c>
      <c r="B12" s="30">
        <v>3</v>
      </c>
      <c r="C12" s="36"/>
      <c r="D12" s="14" t="str">
        <f>IF(A12=0,"",INDEX(Nimet!$A$2:$D$251,A12,4))</f>
        <v>Norolampi Luukas, SeSi</v>
      </c>
      <c r="E12" s="122" t="str">
        <f>CONCATENATE(AD16,"-",AB16)</f>
        <v>0-3</v>
      </c>
      <c r="F12" s="123"/>
      <c r="G12" s="123"/>
      <c r="H12" s="123"/>
      <c r="I12" s="124"/>
      <c r="J12" s="122" t="str">
        <f>CONCATENATE(AD20,"-",AB20)</f>
        <v>0-3</v>
      </c>
      <c r="K12" s="123"/>
      <c r="L12" s="123"/>
      <c r="M12" s="123"/>
      <c r="N12" s="124"/>
      <c r="O12" s="125"/>
      <c r="P12" s="126"/>
      <c r="Q12" s="126"/>
      <c r="R12" s="126"/>
      <c r="S12" s="127"/>
      <c r="T12" s="122" t="str">
        <f>CONCATENATE(AB23,"-",AD23)</f>
        <v>0-0</v>
      </c>
      <c r="U12" s="123"/>
      <c r="V12" s="123"/>
      <c r="W12" s="123"/>
      <c r="X12" s="124"/>
      <c r="Y12" s="128" t="str">
        <f>CONCATENATE(AH16+AH20+AF23,"-",AF16+AF20+AH23)</f>
        <v>0-2</v>
      </c>
      <c r="Z12" s="129"/>
      <c r="AA12" s="129"/>
      <c r="AB12" s="129"/>
      <c r="AC12" s="130"/>
      <c r="AD12" s="128" t="str">
        <f>CONCATENATE(AD16+AD20+AB23,"-",AB16+AB20+AD23)</f>
        <v>0-6</v>
      </c>
      <c r="AE12" s="129"/>
      <c r="AF12" s="129"/>
      <c r="AG12" s="129"/>
      <c r="AH12" s="130"/>
      <c r="AI12" s="70" t="s">
        <v>32</v>
      </c>
    </row>
    <row r="13" spans="1:35" ht="14.25" customHeight="1">
      <c r="A13" s="20"/>
      <c r="B13" s="30">
        <v>4</v>
      </c>
      <c r="C13" s="36"/>
      <c r="D13" s="14">
        <f>IF(A13=0,"",INDEX(Nimet!$A$2:$D$251,A13,4))</f>
      </c>
      <c r="E13" s="122" t="str">
        <f>CONCATENATE(AD19,"-",AB19)</f>
        <v>0-0</v>
      </c>
      <c r="F13" s="123"/>
      <c r="G13" s="123"/>
      <c r="H13" s="123"/>
      <c r="I13" s="124"/>
      <c r="J13" s="122" t="str">
        <f>CONCATENATE(AD17,"-",AB17)</f>
        <v>0-0</v>
      </c>
      <c r="K13" s="123"/>
      <c r="L13" s="123"/>
      <c r="M13" s="123"/>
      <c r="N13" s="124"/>
      <c r="O13" s="122" t="str">
        <f>CONCATENATE(AD23,"-",AB23)</f>
        <v>0-0</v>
      </c>
      <c r="P13" s="123"/>
      <c r="Q13" s="123"/>
      <c r="R13" s="123"/>
      <c r="S13" s="124"/>
      <c r="T13" s="125"/>
      <c r="U13" s="126"/>
      <c r="V13" s="126"/>
      <c r="W13" s="126"/>
      <c r="X13" s="127"/>
      <c r="Y13" s="128" t="str">
        <f>CONCATENATE(AH17+AH19+AH23,"-",AF17+AF19+AF23)</f>
        <v>0-0</v>
      </c>
      <c r="Z13" s="129"/>
      <c r="AA13" s="129"/>
      <c r="AB13" s="129"/>
      <c r="AC13" s="130"/>
      <c r="AD13" s="128" t="str">
        <f>CONCATENATE(AD17+AD19+AD23,"-",AB17+AB19+AB23)</f>
        <v>0-0</v>
      </c>
      <c r="AE13" s="129"/>
      <c r="AF13" s="129"/>
      <c r="AG13" s="129"/>
      <c r="AH13" s="130"/>
      <c r="AI13" s="70"/>
    </row>
    <row r="14" spans="1:38" ht="14.25" customHeight="1">
      <c r="A14" s="16"/>
      <c r="B14" s="3"/>
      <c r="C14" s="3"/>
      <c r="D14" s="3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17"/>
      <c r="AJ14" s="6"/>
      <c r="AK14" s="6"/>
      <c r="AL14" s="6"/>
    </row>
    <row r="15" spans="2:37" ht="14.25" customHeight="1">
      <c r="B15" s="19" t="s">
        <v>28</v>
      </c>
      <c r="G15" s="60"/>
      <c r="H15" s="61">
        <v>1</v>
      </c>
      <c r="I15" s="62"/>
      <c r="J15" s="52"/>
      <c r="K15" s="55"/>
      <c r="L15" s="54">
        <v>2</v>
      </c>
      <c r="M15" s="56"/>
      <c r="N15" s="52"/>
      <c r="O15" s="55"/>
      <c r="P15" s="54">
        <v>3</v>
      </c>
      <c r="Q15" s="57"/>
      <c r="S15" s="58"/>
      <c r="T15" s="59">
        <v>4</v>
      </c>
      <c r="U15" s="57"/>
      <c r="W15" s="58"/>
      <c r="X15" s="59">
        <v>5</v>
      </c>
      <c r="Y15" s="57"/>
      <c r="Z15" s="3"/>
      <c r="AA15" s="3"/>
      <c r="AB15" s="58"/>
      <c r="AC15" s="53" t="s">
        <v>34</v>
      </c>
      <c r="AD15" s="57"/>
      <c r="AE15" s="52"/>
      <c r="AF15" s="55"/>
      <c r="AG15" s="63" t="s">
        <v>35</v>
      </c>
      <c r="AH15" s="64"/>
      <c r="AK15" s="11"/>
    </row>
    <row r="16" spans="1:40" ht="14.25" customHeight="1">
      <c r="A16" s="15" t="s">
        <v>12</v>
      </c>
      <c r="B16" s="1" t="str">
        <f>CONCATENATE(D10,"  -  ",D12)</f>
        <v>Lehtimäki Samuel, Isojoki  -  Norolampi Luukas, SeSi</v>
      </c>
      <c r="G16" s="65">
        <v>11</v>
      </c>
      <c r="H16" s="71" t="s">
        <v>27</v>
      </c>
      <c r="I16" s="66">
        <v>0</v>
      </c>
      <c r="J16" s="72"/>
      <c r="K16" s="65">
        <v>11</v>
      </c>
      <c r="L16" s="71" t="s">
        <v>27</v>
      </c>
      <c r="M16" s="66">
        <v>1</v>
      </c>
      <c r="N16" s="72"/>
      <c r="O16" s="65">
        <v>11</v>
      </c>
      <c r="P16" s="71" t="s">
        <v>27</v>
      </c>
      <c r="Q16" s="66">
        <v>3</v>
      </c>
      <c r="R16" s="73"/>
      <c r="S16" s="65"/>
      <c r="T16" s="71" t="s">
        <v>27</v>
      </c>
      <c r="U16" s="66"/>
      <c r="V16" s="73"/>
      <c r="W16" s="65"/>
      <c r="X16" s="71" t="s">
        <v>27</v>
      </c>
      <c r="Y16" s="66"/>
      <c r="Z16" s="72"/>
      <c r="AA16" s="72"/>
      <c r="AB16" s="74">
        <f>IF($G16-$I16&gt;0,1,0)+IF($K16-$M16&gt;0,1,0)+IF($O16-$Q16&gt;0,1,0)+IF($S16-$U16&gt;0,1,0)+IF($W16-$Y16&gt;0,1,0)</f>
        <v>3</v>
      </c>
      <c r="AC16" s="75" t="s">
        <v>27</v>
      </c>
      <c r="AD16" s="76">
        <f>IF($G16-$I16&lt;0,1,0)+IF($K16-$M16&lt;0,1,0)+IF($O16-$Q16&lt;0,1,0)+IF($S16-$U16&lt;0,1,0)+IF($W16-$Y16&lt;0,1,0)</f>
        <v>0</v>
      </c>
      <c r="AE16" s="77"/>
      <c r="AF16" s="78">
        <f>IF($AB16-$AD16&gt;0,1,0)</f>
        <v>1</v>
      </c>
      <c r="AG16" s="67" t="s">
        <v>27</v>
      </c>
      <c r="AH16" s="79">
        <f>IF($AB16-$AD16&lt;0,1,0)</f>
        <v>0</v>
      </c>
      <c r="AI16" s="80"/>
      <c r="AJ16" s="80"/>
      <c r="AK16" s="80"/>
      <c r="AM16" s="7"/>
      <c r="AN16" s="18"/>
    </row>
    <row r="17" spans="1:40" ht="14.25" customHeight="1">
      <c r="A17" s="15" t="s">
        <v>5</v>
      </c>
      <c r="B17" s="1" t="str">
        <f>CONCATENATE(D11,"  -  ",D13)</f>
        <v>Storbacka Victor, KoKu  -  </v>
      </c>
      <c r="G17" s="93"/>
      <c r="H17" s="81" t="s">
        <v>27</v>
      </c>
      <c r="I17" s="94"/>
      <c r="J17" s="72"/>
      <c r="K17" s="65"/>
      <c r="L17" s="71" t="s">
        <v>27</v>
      </c>
      <c r="M17" s="66"/>
      <c r="N17" s="72"/>
      <c r="O17" s="65"/>
      <c r="P17" s="71" t="s">
        <v>27</v>
      </c>
      <c r="Q17" s="66"/>
      <c r="R17" s="73"/>
      <c r="S17" s="65"/>
      <c r="T17" s="71" t="s">
        <v>27</v>
      </c>
      <c r="U17" s="66"/>
      <c r="V17" s="73"/>
      <c r="W17" s="65"/>
      <c r="X17" s="71" t="s">
        <v>27</v>
      </c>
      <c r="Y17" s="66"/>
      <c r="Z17" s="72"/>
      <c r="AA17" s="72"/>
      <c r="AB17" s="74">
        <f>IF($G17-$I17&gt;0,1,0)+IF($K17-$M17&gt;0,1,0)+IF($O17-$Q17&gt;0,1,0)+IF($S17-$U17&gt;0,1,0)+IF($W17-$Y17&gt;0,1,0)</f>
        <v>0</v>
      </c>
      <c r="AC17" s="75" t="s">
        <v>27</v>
      </c>
      <c r="AD17" s="76">
        <f>IF($G17-$I17&lt;0,1,0)+IF($K17-$M17&lt;0,1,0)+IF($O17-$Q17&lt;0,1,0)+IF($S17-$U17&lt;0,1,0)+IF($W17-$Y17&lt;0,1,0)</f>
        <v>0</v>
      </c>
      <c r="AE17" s="77"/>
      <c r="AF17" s="78">
        <f>IF($AB17-$AD17&gt;0,1,0)</f>
        <v>0</v>
      </c>
      <c r="AG17" s="67" t="s">
        <v>27</v>
      </c>
      <c r="AH17" s="79">
        <f>IF($AB17-$AD17&lt;0,1,0)</f>
        <v>0</v>
      </c>
      <c r="AI17" s="80"/>
      <c r="AJ17" s="80"/>
      <c r="AK17" s="80"/>
      <c r="AM17" s="7"/>
      <c r="AN17" s="18"/>
    </row>
    <row r="18" spans="1:40" ht="14.25" customHeight="1">
      <c r="A18" s="15"/>
      <c r="G18" s="82"/>
      <c r="H18" s="83"/>
      <c r="I18" s="84"/>
      <c r="J18" s="72"/>
      <c r="K18" s="82"/>
      <c r="L18" s="83"/>
      <c r="M18" s="84"/>
      <c r="N18" s="72"/>
      <c r="O18" s="82"/>
      <c r="P18" s="83"/>
      <c r="Q18" s="84"/>
      <c r="R18" s="73"/>
      <c r="S18" s="82"/>
      <c r="T18" s="83"/>
      <c r="U18" s="84"/>
      <c r="V18" s="73"/>
      <c r="W18" s="82"/>
      <c r="X18" s="83"/>
      <c r="Y18" s="84"/>
      <c r="Z18" s="72"/>
      <c r="AA18" s="72"/>
      <c r="AB18" s="74"/>
      <c r="AC18" s="75"/>
      <c r="AD18" s="76"/>
      <c r="AE18" s="77"/>
      <c r="AF18" s="78"/>
      <c r="AG18" s="68"/>
      <c r="AH18" s="79"/>
      <c r="AI18" s="80"/>
      <c r="AJ18" s="80"/>
      <c r="AK18" s="80"/>
      <c r="AN18" s="18"/>
    </row>
    <row r="19" spans="1:40" ht="14.25" customHeight="1">
      <c r="A19" s="15" t="s">
        <v>8</v>
      </c>
      <c r="B19" s="1" t="str">
        <f>CONCATENATE(D10,"  -  ",D13)</f>
        <v>Lehtimäki Samuel, Isojoki  -  </v>
      </c>
      <c r="G19" s="65"/>
      <c r="H19" s="71" t="s">
        <v>27</v>
      </c>
      <c r="I19" s="66"/>
      <c r="J19" s="72"/>
      <c r="K19" s="65"/>
      <c r="L19" s="71" t="s">
        <v>27</v>
      </c>
      <c r="M19" s="66"/>
      <c r="N19" s="72"/>
      <c r="O19" s="65"/>
      <c r="P19" s="71" t="s">
        <v>27</v>
      </c>
      <c r="Q19" s="66"/>
      <c r="R19" s="73"/>
      <c r="S19" s="65"/>
      <c r="T19" s="71" t="s">
        <v>27</v>
      </c>
      <c r="U19" s="66"/>
      <c r="V19" s="73"/>
      <c r="W19" s="65"/>
      <c r="X19" s="71" t="s">
        <v>27</v>
      </c>
      <c r="Y19" s="66"/>
      <c r="Z19" s="72"/>
      <c r="AA19" s="72"/>
      <c r="AB19" s="74">
        <f>IF($G19-$I19&gt;0,1,0)+IF($K19-$M19&gt;0,1,0)+IF($O19-$Q19&gt;0,1,0)+IF($S19-$U19&gt;0,1,0)+IF($W19-$Y19&gt;0,1,0)</f>
        <v>0</v>
      </c>
      <c r="AC19" s="75" t="s">
        <v>27</v>
      </c>
      <c r="AD19" s="76">
        <f>IF($G19-$I19&lt;0,1,0)+IF($K19-$M19&lt;0,1,0)+IF($O19-$Q19&lt;0,1,0)+IF($S19-$U19&lt;0,1,0)+IF($W19-$Y19&lt;0,1,0)</f>
        <v>0</v>
      </c>
      <c r="AE19" s="77"/>
      <c r="AF19" s="78">
        <f>IF($AB19-$AD19&gt;0,1,0)</f>
        <v>0</v>
      </c>
      <c r="AG19" s="67" t="s">
        <v>27</v>
      </c>
      <c r="AH19" s="79">
        <f>IF($AB19-$AD19&lt;0,1,0)</f>
        <v>0</v>
      </c>
      <c r="AI19" s="80"/>
      <c r="AJ19" s="80"/>
      <c r="AK19" s="80"/>
      <c r="AM19" s="7"/>
      <c r="AN19" s="18"/>
    </row>
    <row r="20" spans="1:40" ht="14.25" customHeight="1">
      <c r="A20" s="15" t="s">
        <v>17</v>
      </c>
      <c r="B20" s="1" t="str">
        <f>CONCATENATE(D11,"  -  ",D12)</f>
        <v>Storbacka Victor, KoKu  -  Norolampi Luukas, SeSi</v>
      </c>
      <c r="G20" s="65">
        <v>11</v>
      </c>
      <c r="H20" s="71" t="s">
        <v>27</v>
      </c>
      <c r="I20" s="66">
        <v>3</v>
      </c>
      <c r="J20" s="72"/>
      <c r="K20" s="65">
        <v>11</v>
      </c>
      <c r="L20" s="71" t="s">
        <v>27</v>
      </c>
      <c r="M20" s="66">
        <v>3</v>
      </c>
      <c r="N20" s="72"/>
      <c r="O20" s="65">
        <v>11</v>
      </c>
      <c r="P20" s="71" t="s">
        <v>27</v>
      </c>
      <c r="Q20" s="66">
        <v>3</v>
      </c>
      <c r="R20" s="73"/>
      <c r="S20" s="65"/>
      <c r="T20" s="71" t="s">
        <v>27</v>
      </c>
      <c r="U20" s="66"/>
      <c r="V20" s="73"/>
      <c r="W20" s="65"/>
      <c r="X20" s="71" t="s">
        <v>27</v>
      </c>
      <c r="Y20" s="66"/>
      <c r="Z20" s="72"/>
      <c r="AA20" s="72"/>
      <c r="AB20" s="74">
        <f>IF($G20-$I20&gt;0,1,0)+IF($K20-$M20&gt;0,1,0)+IF($O20-$Q20&gt;0,1,0)+IF($S20-$U20&gt;0,1,0)+IF($W20-$Y20&gt;0,1,0)</f>
        <v>3</v>
      </c>
      <c r="AC20" s="75" t="s">
        <v>27</v>
      </c>
      <c r="AD20" s="76">
        <f>IF($G20-$I20&lt;0,1,0)+IF($K20-$M20&lt;0,1,0)+IF($O20-$Q20&lt;0,1,0)+IF($S20-$U20&lt;0,1,0)+IF($W20-$Y20&lt;0,1,0)</f>
        <v>0</v>
      </c>
      <c r="AE20" s="77"/>
      <c r="AF20" s="78">
        <f>IF($AB20-$AD20&gt;0,1,0)</f>
        <v>1</v>
      </c>
      <c r="AG20" s="67" t="s">
        <v>27</v>
      </c>
      <c r="AH20" s="79">
        <f>IF($AB20-$AD20&lt;0,1,0)</f>
        <v>0</v>
      </c>
      <c r="AI20" s="80"/>
      <c r="AJ20" s="80"/>
      <c r="AK20" s="80"/>
      <c r="AM20" s="7"/>
      <c r="AN20" s="18"/>
    </row>
    <row r="21" spans="1:40" ht="14.25" customHeight="1">
      <c r="A21" s="15"/>
      <c r="G21" s="82"/>
      <c r="H21" s="83"/>
      <c r="I21" s="84"/>
      <c r="J21" s="72"/>
      <c r="K21" s="82"/>
      <c r="L21" s="83"/>
      <c r="M21" s="84"/>
      <c r="N21" s="72"/>
      <c r="O21" s="82"/>
      <c r="P21" s="83"/>
      <c r="Q21" s="84"/>
      <c r="R21" s="73"/>
      <c r="S21" s="82"/>
      <c r="T21" s="83"/>
      <c r="U21" s="84"/>
      <c r="V21" s="73"/>
      <c r="W21" s="82"/>
      <c r="X21" s="83"/>
      <c r="Y21" s="84"/>
      <c r="Z21" s="72"/>
      <c r="AA21" s="72"/>
      <c r="AB21" s="74"/>
      <c r="AC21" s="75"/>
      <c r="AD21" s="76"/>
      <c r="AE21" s="77"/>
      <c r="AF21" s="78"/>
      <c r="AG21" s="68"/>
      <c r="AH21" s="79"/>
      <c r="AI21" s="80"/>
      <c r="AJ21" s="80"/>
      <c r="AK21" s="80"/>
      <c r="AN21" s="18"/>
    </row>
    <row r="22" spans="1:40" ht="14.25" customHeight="1">
      <c r="A22" s="15" t="s">
        <v>20</v>
      </c>
      <c r="B22" s="1" t="str">
        <f>CONCATENATE(D10,"  -  ",D11)</f>
        <v>Lehtimäki Samuel, Isojoki  -  Storbacka Victor, KoKu</v>
      </c>
      <c r="G22" s="65">
        <v>11</v>
      </c>
      <c r="H22" s="71" t="s">
        <v>27</v>
      </c>
      <c r="I22" s="66">
        <v>9</v>
      </c>
      <c r="J22" s="72"/>
      <c r="K22" s="65">
        <v>11</v>
      </c>
      <c r="L22" s="71" t="s">
        <v>27</v>
      </c>
      <c r="M22" s="66">
        <v>5</v>
      </c>
      <c r="N22" s="72"/>
      <c r="O22" s="65">
        <v>11</v>
      </c>
      <c r="P22" s="71" t="s">
        <v>27</v>
      </c>
      <c r="Q22" s="66">
        <v>6</v>
      </c>
      <c r="R22" s="73"/>
      <c r="S22" s="65"/>
      <c r="T22" s="71" t="s">
        <v>27</v>
      </c>
      <c r="U22" s="66"/>
      <c r="V22" s="73"/>
      <c r="W22" s="65"/>
      <c r="X22" s="71" t="s">
        <v>27</v>
      </c>
      <c r="Y22" s="66"/>
      <c r="Z22" s="72"/>
      <c r="AA22" s="72"/>
      <c r="AB22" s="74">
        <f>IF($G22-$I22&gt;0,1,0)+IF($K22-$M22&gt;0,1,0)+IF($O22-$Q22&gt;0,1,0)+IF($S22-$U22&gt;0,1,0)+IF($W22-$Y22&gt;0,1,0)</f>
        <v>3</v>
      </c>
      <c r="AC22" s="75" t="s">
        <v>27</v>
      </c>
      <c r="AD22" s="76">
        <f>IF($G22-$I22&lt;0,1,0)+IF($K22-$M22&lt;0,1,0)+IF($O22-$Q22&lt;0,1,0)+IF($S22-$U22&lt;0,1,0)+IF($W22-$Y22&lt;0,1,0)</f>
        <v>0</v>
      </c>
      <c r="AE22" s="77"/>
      <c r="AF22" s="78">
        <f>IF($AB22-$AD22&gt;0,1,0)</f>
        <v>1</v>
      </c>
      <c r="AG22" s="67" t="s">
        <v>27</v>
      </c>
      <c r="AH22" s="79">
        <f>IF($AB22-$AD22&lt;0,1,0)</f>
        <v>0</v>
      </c>
      <c r="AI22" s="80"/>
      <c r="AJ22" s="80"/>
      <c r="AK22" s="80"/>
      <c r="AM22" s="7"/>
      <c r="AN22" s="18"/>
    </row>
    <row r="23" spans="1:40" ht="14.25" customHeight="1">
      <c r="A23" s="15" t="s">
        <v>21</v>
      </c>
      <c r="B23" s="1" t="str">
        <f>CONCATENATE(D12,"  -  ",D13)</f>
        <v>Norolampi Luukas, SeSi  -  </v>
      </c>
      <c r="G23" s="65"/>
      <c r="H23" s="71" t="s">
        <v>27</v>
      </c>
      <c r="I23" s="66"/>
      <c r="J23" s="72"/>
      <c r="K23" s="65"/>
      <c r="L23" s="71" t="s">
        <v>27</v>
      </c>
      <c r="M23" s="66"/>
      <c r="N23" s="72"/>
      <c r="O23" s="65"/>
      <c r="P23" s="71" t="s">
        <v>27</v>
      </c>
      <c r="Q23" s="66"/>
      <c r="R23" s="73"/>
      <c r="S23" s="65"/>
      <c r="T23" s="71" t="s">
        <v>27</v>
      </c>
      <c r="U23" s="66"/>
      <c r="V23" s="73"/>
      <c r="W23" s="65"/>
      <c r="X23" s="71" t="s">
        <v>27</v>
      </c>
      <c r="Y23" s="66"/>
      <c r="Z23" s="72"/>
      <c r="AA23" s="72"/>
      <c r="AB23" s="85">
        <f>IF($G23-$I23&gt;0,1,0)+IF($K23-$M23&gt;0,1,0)+IF($O23-$Q23&gt;0,1,0)+IF($S23-$U23&gt;0,1,0)+IF($W23-$Y23&gt;0,1,0)</f>
        <v>0</v>
      </c>
      <c r="AC23" s="86" t="s">
        <v>27</v>
      </c>
      <c r="AD23" s="87">
        <f>IF($G23-$I23&lt;0,1,0)+IF($K23-$M23&lt;0,1,0)+IF($O23-$Q23&lt;0,1,0)+IF($S23-$U23&lt;0,1,0)+IF($W23-$Y23&lt;0,1,0)</f>
        <v>0</v>
      </c>
      <c r="AE23" s="77"/>
      <c r="AF23" s="88">
        <f>IF($AB23-$AD23&gt;0,1,0)</f>
        <v>0</v>
      </c>
      <c r="AG23" s="69" t="s">
        <v>27</v>
      </c>
      <c r="AH23" s="89">
        <f>IF($AB23-$AD23&lt;0,1,0)</f>
        <v>0</v>
      </c>
      <c r="AI23" s="80"/>
      <c r="AJ23" s="80"/>
      <c r="AK23" s="80"/>
      <c r="AM23" s="7"/>
      <c r="AN23" s="18"/>
    </row>
    <row r="24" spans="7:37" ht="14.25" customHeight="1">
      <c r="G24" s="90"/>
      <c r="H24" s="90"/>
      <c r="I24" s="90"/>
      <c r="J24" s="90"/>
      <c r="K24" s="90"/>
      <c r="L24" s="90"/>
      <c r="M24" s="90"/>
      <c r="N24" s="90"/>
      <c r="O24" s="90"/>
      <c r="P24" s="91"/>
      <c r="Q24" s="92"/>
      <c r="R24" s="92"/>
      <c r="S24" s="92"/>
      <c r="T24" s="92"/>
      <c r="U24" s="80"/>
      <c r="V24" s="80"/>
      <c r="W24" s="80"/>
      <c r="X24" s="80"/>
      <c r="Y24" s="80"/>
      <c r="Z24" s="80"/>
      <c r="AA24" s="80"/>
      <c r="AB24" s="80"/>
      <c r="AC24" s="90"/>
      <c r="AD24" s="90"/>
      <c r="AE24" s="90"/>
      <c r="AF24" s="90"/>
      <c r="AG24" s="80"/>
      <c r="AH24" s="80"/>
      <c r="AI24" s="80"/>
      <c r="AJ24" s="80"/>
      <c r="AK24" s="80"/>
    </row>
    <row r="25" spans="7:37" ht="14.25" customHeight="1"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</row>
    <row r="26" ht="15" customHeight="1">
      <c r="B26" s="9"/>
    </row>
    <row r="27" spans="2:4" ht="14.25" customHeight="1">
      <c r="B27" s="95" t="s">
        <v>39</v>
      </c>
      <c r="C27" s="31"/>
      <c r="D27" s="31"/>
    </row>
    <row r="28" spans="2:35" ht="14.25" customHeight="1">
      <c r="B28" s="12"/>
      <c r="C28" s="13"/>
      <c r="D28" s="14"/>
      <c r="E28" s="128">
        <v>1</v>
      </c>
      <c r="F28" s="129"/>
      <c r="G28" s="129"/>
      <c r="H28" s="129"/>
      <c r="I28" s="130"/>
      <c r="J28" s="128">
        <v>2</v>
      </c>
      <c r="K28" s="129"/>
      <c r="L28" s="129"/>
      <c r="M28" s="129"/>
      <c r="N28" s="130"/>
      <c r="O28" s="128">
        <v>3</v>
      </c>
      <c r="P28" s="129"/>
      <c r="Q28" s="129"/>
      <c r="R28" s="129"/>
      <c r="S28" s="130"/>
      <c r="T28" s="128">
        <v>4</v>
      </c>
      <c r="U28" s="129"/>
      <c r="V28" s="129"/>
      <c r="W28" s="129"/>
      <c r="X28" s="130"/>
      <c r="Y28" s="128" t="s">
        <v>0</v>
      </c>
      <c r="Z28" s="129"/>
      <c r="AA28" s="129"/>
      <c r="AB28" s="129"/>
      <c r="AC28" s="130"/>
      <c r="AD28" s="128" t="s">
        <v>1</v>
      </c>
      <c r="AE28" s="129"/>
      <c r="AF28" s="129"/>
      <c r="AG28" s="129"/>
      <c r="AH28" s="130"/>
      <c r="AI28" s="29" t="s">
        <v>2</v>
      </c>
    </row>
    <row r="29" spans="1:35" ht="14.25" customHeight="1">
      <c r="A29" s="20">
        <v>14</v>
      </c>
      <c r="B29" s="30">
        <v>1</v>
      </c>
      <c r="C29" s="36"/>
      <c r="D29" s="14" t="str">
        <f>IF(A29=0,"",INDEX(Nimet!$A$2:$D$251,A29,4))</f>
        <v>Klockars Isak, KoKu</v>
      </c>
      <c r="E29" s="125"/>
      <c r="F29" s="126"/>
      <c r="G29" s="126"/>
      <c r="H29" s="126"/>
      <c r="I29" s="127"/>
      <c r="J29" s="122" t="str">
        <f>CONCATENATE(AB41,"-",AD41)</f>
        <v>3-1</v>
      </c>
      <c r="K29" s="123"/>
      <c r="L29" s="123"/>
      <c r="M29" s="123"/>
      <c r="N29" s="124"/>
      <c r="O29" s="122" t="str">
        <f>CONCATENATE(AB35,"-",AD35)</f>
        <v>3-1</v>
      </c>
      <c r="P29" s="123"/>
      <c r="Q29" s="123"/>
      <c r="R29" s="123"/>
      <c r="S29" s="124"/>
      <c r="T29" s="122" t="str">
        <f>CONCATENATE(AB38,"-",AD38)</f>
        <v>3-0</v>
      </c>
      <c r="U29" s="123"/>
      <c r="V29" s="123"/>
      <c r="W29" s="123"/>
      <c r="X29" s="124"/>
      <c r="Y29" s="128" t="str">
        <f>CONCATENATE(AF35+AF38+AF41,"-",AH35+AH38+AH41)</f>
        <v>3-0</v>
      </c>
      <c r="Z29" s="129"/>
      <c r="AA29" s="129"/>
      <c r="AB29" s="129"/>
      <c r="AC29" s="130"/>
      <c r="AD29" s="128" t="str">
        <f>CONCATENATE(AB35+AB38+AB41,"-",AD35+AD38+AD41)</f>
        <v>9-2</v>
      </c>
      <c r="AE29" s="129"/>
      <c r="AF29" s="129"/>
      <c r="AG29" s="129"/>
      <c r="AH29" s="130"/>
      <c r="AI29" s="70" t="s">
        <v>30</v>
      </c>
    </row>
    <row r="30" spans="1:35" ht="14.25" customHeight="1">
      <c r="A30" s="20">
        <v>31</v>
      </c>
      <c r="B30" s="30">
        <v>2</v>
      </c>
      <c r="C30" s="36"/>
      <c r="D30" s="14" t="str">
        <f>IF(A30=0,"",INDEX(Nimet!$A$2:$D$251,A30,4))</f>
        <v>Jokiranta Risto, SeSi</v>
      </c>
      <c r="E30" s="122" t="str">
        <f>CONCATENATE(AD41,"-",AB41)</f>
        <v>1-3</v>
      </c>
      <c r="F30" s="123"/>
      <c r="G30" s="123"/>
      <c r="H30" s="123"/>
      <c r="I30" s="124"/>
      <c r="J30" s="125"/>
      <c r="K30" s="126"/>
      <c r="L30" s="126"/>
      <c r="M30" s="126"/>
      <c r="N30" s="127"/>
      <c r="O30" s="122" t="str">
        <f>CONCATENATE(AB39,"-",AD39)</f>
        <v>1-3</v>
      </c>
      <c r="P30" s="123"/>
      <c r="Q30" s="123"/>
      <c r="R30" s="123"/>
      <c r="S30" s="124"/>
      <c r="T30" s="122" t="str">
        <f>CONCATENATE(AB36,"-",AD36)</f>
        <v>3-0</v>
      </c>
      <c r="U30" s="123"/>
      <c r="V30" s="123"/>
      <c r="W30" s="123"/>
      <c r="X30" s="124"/>
      <c r="Y30" s="128" t="str">
        <f>CONCATENATE(AF36+AF39+AH41,"-",AH36+AH39+AF41)</f>
        <v>1-2</v>
      </c>
      <c r="Z30" s="129"/>
      <c r="AA30" s="129"/>
      <c r="AB30" s="129"/>
      <c r="AC30" s="130"/>
      <c r="AD30" s="128" t="str">
        <f>CONCATENATE(AB36+AB39+AD41,"-",AD36+AD39+AB41)</f>
        <v>5-6</v>
      </c>
      <c r="AE30" s="129"/>
      <c r="AF30" s="129"/>
      <c r="AG30" s="129"/>
      <c r="AH30" s="130"/>
      <c r="AI30" s="70" t="s">
        <v>32</v>
      </c>
    </row>
    <row r="31" spans="1:35" ht="14.25" customHeight="1">
      <c r="A31" s="20">
        <v>11</v>
      </c>
      <c r="B31" s="30">
        <v>3</v>
      </c>
      <c r="C31" s="36"/>
      <c r="D31" s="14" t="str">
        <f>IF(A31=0,"",INDEX(Nimet!$A$2:$D$251,A31,4))</f>
        <v>Forsman Jonathan, KoKu</v>
      </c>
      <c r="E31" s="122" t="str">
        <f>CONCATENATE(AD35,"-",AB35)</f>
        <v>1-3</v>
      </c>
      <c r="F31" s="123"/>
      <c r="G31" s="123"/>
      <c r="H31" s="123"/>
      <c r="I31" s="124"/>
      <c r="J31" s="122" t="str">
        <f>CONCATENATE(AD39,"-",AB39)</f>
        <v>3-1</v>
      </c>
      <c r="K31" s="123"/>
      <c r="L31" s="123"/>
      <c r="M31" s="123"/>
      <c r="N31" s="124"/>
      <c r="O31" s="125"/>
      <c r="P31" s="126"/>
      <c r="Q31" s="126"/>
      <c r="R31" s="126"/>
      <c r="S31" s="127"/>
      <c r="T31" s="122" t="str">
        <f>CONCATENATE(AB42,"-",AD42)</f>
        <v>3-0</v>
      </c>
      <c r="U31" s="123"/>
      <c r="V31" s="123"/>
      <c r="W31" s="123"/>
      <c r="X31" s="124"/>
      <c r="Y31" s="128" t="str">
        <f>CONCATENATE(AH35+AH39+AF42,"-",AF35+AF39+AH42)</f>
        <v>2-1</v>
      </c>
      <c r="Z31" s="129"/>
      <c r="AA31" s="129"/>
      <c r="AB31" s="129"/>
      <c r="AC31" s="130"/>
      <c r="AD31" s="128" t="str">
        <f>CONCATENATE(AD35+AD39+AB42,"-",AB35+AB39+AD42)</f>
        <v>7-4</v>
      </c>
      <c r="AE31" s="129"/>
      <c r="AF31" s="129"/>
      <c r="AG31" s="129"/>
      <c r="AH31" s="130"/>
      <c r="AI31" s="70" t="s">
        <v>31</v>
      </c>
    </row>
    <row r="32" spans="1:35" ht="14.25" customHeight="1">
      <c r="A32" s="20">
        <v>41</v>
      </c>
      <c r="B32" s="30">
        <v>4</v>
      </c>
      <c r="C32" s="36"/>
      <c r="D32" s="14" t="str">
        <f>IF(A32=0,"",INDEX(Nimet!$A$2:$D$251,A32,4))</f>
        <v>Lindroos Sisu, Kurvi</v>
      </c>
      <c r="E32" s="122" t="str">
        <f>CONCATENATE(AD38,"-",AB38)</f>
        <v>0-3</v>
      </c>
      <c r="F32" s="123"/>
      <c r="G32" s="123"/>
      <c r="H32" s="123"/>
      <c r="I32" s="124"/>
      <c r="J32" s="122" t="str">
        <f>CONCATENATE(AD36,"-",AB36)</f>
        <v>0-3</v>
      </c>
      <c r="K32" s="123"/>
      <c r="L32" s="123"/>
      <c r="M32" s="123"/>
      <c r="N32" s="124"/>
      <c r="O32" s="122" t="str">
        <f>CONCATENATE(AD42,"-",AB42)</f>
        <v>0-3</v>
      </c>
      <c r="P32" s="123"/>
      <c r="Q32" s="123"/>
      <c r="R32" s="123"/>
      <c r="S32" s="124"/>
      <c r="T32" s="125"/>
      <c r="U32" s="126"/>
      <c r="V32" s="126"/>
      <c r="W32" s="126"/>
      <c r="X32" s="127"/>
      <c r="Y32" s="128" t="str">
        <f>CONCATENATE(AH36+AH38+AH42,"-",AF36+AF38+AF42)</f>
        <v>0-3</v>
      </c>
      <c r="Z32" s="129"/>
      <c r="AA32" s="129"/>
      <c r="AB32" s="129"/>
      <c r="AC32" s="130"/>
      <c r="AD32" s="128" t="str">
        <f>CONCATENATE(AD36+AD38+AD42,"-",AB36+AB38+AB42)</f>
        <v>0-9</v>
      </c>
      <c r="AE32" s="129"/>
      <c r="AF32" s="129"/>
      <c r="AG32" s="129"/>
      <c r="AH32" s="130"/>
      <c r="AI32" s="70" t="s">
        <v>116</v>
      </c>
    </row>
    <row r="33" spans="1:38" ht="14.25" customHeight="1">
      <c r="A33" s="16"/>
      <c r="B33" s="3"/>
      <c r="C33" s="3"/>
      <c r="D33" s="3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17"/>
      <c r="AJ33" s="6"/>
      <c r="AK33" s="6"/>
      <c r="AL33" s="6"/>
    </row>
    <row r="34" spans="2:37" ht="14.25" customHeight="1">
      <c r="B34" s="19" t="s">
        <v>28</v>
      </c>
      <c r="G34" s="60"/>
      <c r="H34" s="61">
        <v>1</v>
      </c>
      <c r="I34" s="62"/>
      <c r="J34" s="52"/>
      <c r="K34" s="55"/>
      <c r="L34" s="54">
        <v>2</v>
      </c>
      <c r="M34" s="56"/>
      <c r="N34" s="52"/>
      <c r="O34" s="55"/>
      <c r="P34" s="54">
        <v>3</v>
      </c>
      <c r="Q34" s="57"/>
      <c r="S34" s="58"/>
      <c r="T34" s="59">
        <v>4</v>
      </c>
      <c r="U34" s="57"/>
      <c r="W34" s="58"/>
      <c r="X34" s="59">
        <v>5</v>
      </c>
      <c r="Y34" s="57"/>
      <c r="Z34" s="3"/>
      <c r="AA34" s="3"/>
      <c r="AB34" s="58"/>
      <c r="AC34" s="53" t="s">
        <v>34</v>
      </c>
      <c r="AD34" s="57"/>
      <c r="AE34" s="52"/>
      <c r="AF34" s="55"/>
      <c r="AG34" s="63" t="s">
        <v>35</v>
      </c>
      <c r="AH34" s="64"/>
      <c r="AK34" s="11"/>
    </row>
    <row r="35" spans="1:40" ht="14.25" customHeight="1">
      <c r="A35" s="15" t="s">
        <v>12</v>
      </c>
      <c r="B35" s="1" t="str">
        <f>CONCATENATE(D29,"  -  ",D31)</f>
        <v>Klockars Isak, KoKu  -  Forsman Jonathan, KoKu</v>
      </c>
      <c r="G35" s="65">
        <v>11</v>
      </c>
      <c r="H35" s="71" t="s">
        <v>27</v>
      </c>
      <c r="I35" s="66">
        <v>4</v>
      </c>
      <c r="J35" s="72"/>
      <c r="K35" s="65">
        <v>11</v>
      </c>
      <c r="L35" s="71" t="s">
        <v>27</v>
      </c>
      <c r="M35" s="66">
        <v>5</v>
      </c>
      <c r="N35" s="72"/>
      <c r="O35" s="65">
        <v>6</v>
      </c>
      <c r="P35" s="71" t="s">
        <v>27</v>
      </c>
      <c r="Q35" s="66">
        <v>11</v>
      </c>
      <c r="R35" s="73"/>
      <c r="S35" s="65">
        <v>11</v>
      </c>
      <c r="T35" s="71" t="s">
        <v>27</v>
      </c>
      <c r="U35" s="66">
        <v>6</v>
      </c>
      <c r="V35" s="73"/>
      <c r="W35" s="65"/>
      <c r="X35" s="71" t="s">
        <v>27</v>
      </c>
      <c r="Y35" s="66"/>
      <c r="Z35" s="72"/>
      <c r="AA35" s="72"/>
      <c r="AB35" s="74">
        <f>IF($G35-$I35&gt;0,1,0)+IF($K35-$M35&gt;0,1,0)+IF($O35-$Q35&gt;0,1,0)+IF($S35-$U35&gt;0,1,0)+IF($W35-$Y35&gt;0,1,0)</f>
        <v>3</v>
      </c>
      <c r="AC35" s="75" t="s">
        <v>27</v>
      </c>
      <c r="AD35" s="76">
        <f>IF($G35-$I35&lt;0,1,0)+IF($K35-$M35&lt;0,1,0)+IF($O35-$Q35&lt;0,1,0)+IF($S35-$U35&lt;0,1,0)+IF($W35-$Y35&lt;0,1,0)</f>
        <v>1</v>
      </c>
      <c r="AE35" s="77"/>
      <c r="AF35" s="78">
        <f>IF($AB35-$AD35&gt;0,1,0)</f>
        <v>1</v>
      </c>
      <c r="AG35" s="67" t="s">
        <v>27</v>
      </c>
      <c r="AH35" s="79">
        <f>IF($AB35-$AD35&lt;0,1,0)</f>
        <v>0</v>
      </c>
      <c r="AI35" s="80"/>
      <c r="AJ35" s="80"/>
      <c r="AK35" s="80"/>
      <c r="AM35" s="7"/>
      <c r="AN35" s="18"/>
    </row>
    <row r="36" spans="1:40" ht="14.25" customHeight="1">
      <c r="A36" s="15" t="s">
        <v>5</v>
      </c>
      <c r="B36" s="1" t="str">
        <f>CONCATENATE(D30,"  -  ",D32)</f>
        <v>Jokiranta Risto, SeSi  -  Lindroos Sisu, Kurvi</v>
      </c>
      <c r="G36" s="93">
        <v>11</v>
      </c>
      <c r="H36" s="81" t="s">
        <v>27</v>
      </c>
      <c r="I36" s="94">
        <v>3</v>
      </c>
      <c r="J36" s="72"/>
      <c r="K36" s="65">
        <v>11</v>
      </c>
      <c r="L36" s="71" t="s">
        <v>27</v>
      </c>
      <c r="M36" s="66">
        <v>5</v>
      </c>
      <c r="N36" s="72"/>
      <c r="O36" s="65">
        <v>11</v>
      </c>
      <c r="P36" s="71" t="s">
        <v>27</v>
      </c>
      <c r="Q36" s="66">
        <v>5</v>
      </c>
      <c r="R36" s="73"/>
      <c r="S36" s="65"/>
      <c r="T36" s="71" t="s">
        <v>27</v>
      </c>
      <c r="U36" s="66"/>
      <c r="V36" s="73"/>
      <c r="W36" s="65"/>
      <c r="X36" s="71" t="s">
        <v>27</v>
      </c>
      <c r="Y36" s="66"/>
      <c r="Z36" s="72"/>
      <c r="AA36" s="72"/>
      <c r="AB36" s="74">
        <f>IF($G36-$I36&gt;0,1,0)+IF($K36-$M36&gt;0,1,0)+IF($O36-$Q36&gt;0,1,0)+IF($S36-$U36&gt;0,1,0)+IF($W36-$Y36&gt;0,1,0)</f>
        <v>3</v>
      </c>
      <c r="AC36" s="75" t="s">
        <v>27</v>
      </c>
      <c r="AD36" s="76">
        <f>IF($G36-$I36&lt;0,1,0)+IF($K36-$M36&lt;0,1,0)+IF($O36-$Q36&lt;0,1,0)+IF($S36-$U36&lt;0,1,0)+IF($W36-$Y36&lt;0,1,0)</f>
        <v>0</v>
      </c>
      <c r="AE36" s="77"/>
      <c r="AF36" s="78">
        <f>IF($AB36-$AD36&gt;0,1,0)</f>
        <v>1</v>
      </c>
      <c r="AG36" s="67" t="s">
        <v>27</v>
      </c>
      <c r="AH36" s="79">
        <f>IF($AB36-$AD36&lt;0,1,0)</f>
        <v>0</v>
      </c>
      <c r="AI36" s="80"/>
      <c r="AJ36" s="80"/>
      <c r="AK36" s="80"/>
      <c r="AM36" s="7"/>
      <c r="AN36" s="18"/>
    </row>
    <row r="37" spans="1:40" ht="14.25" customHeight="1">
      <c r="A37" s="15"/>
      <c r="G37" s="82"/>
      <c r="H37" s="83"/>
      <c r="I37" s="84"/>
      <c r="J37" s="72"/>
      <c r="K37" s="82"/>
      <c r="L37" s="83"/>
      <c r="M37" s="84"/>
      <c r="N37" s="72"/>
      <c r="O37" s="82"/>
      <c r="P37" s="83"/>
      <c r="Q37" s="84"/>
      <c r="R37" s="73"/>
      <c r="S37" s="82"/>
      <c r="T37" s="83"/>
      <c r="U37" s="84"/>
      <c r="V37" s="73"/>
      <c r="W37" s="82"/>
      <c r="X37" s="83"/>
      <c r="Y37" s="84"/>
      <c r="Z37" s="72"/>
      <c r="AA37" s="72"/>
      <c r="AB37" s="74"/>
      <c r="AC37" s="75"/>
      <c r="AD37" s="76"/>
      <c r="AE37" s="77"/>
      <c r="AF37" s="78"/>
      <c r="AG37" s="68"/>
      <c r="AH37" s="79"/>
      <c r="AI37" s="80"/>
      <c r="AJ37" s="80"/>
      <c r="AK37" s="80"/>
      <c r="AN37" s="18"/>
    </row>
    <row r="38" spans="1:40" ht="14.25" customHeight="1">
      <c r="A38" s="15" t="s">
        <v>8</v>
      </c>
      <c r="B38" s="1" t="str">
        <f>CONCATENATE(D29,"  -  ",D32)</f>
        <v>Klockars Isak, KoKu  -  Lindroos Sisu, Kurvi</v>
      </c>
      <c r="G38" s="65">
        <v>11</v>
      </c>
      <c r="H38" s="71" t="s">
        <v>27</v>
      </c>
      <c r="I38" s="66">
        <v>0</v>
      </c>
      <c r="J38" s="72"/>
      <c r="K38" s="65">
        <v>11</v>
      </c>
      <c r="L38" s="71" t="s">
        <v>27</v>
      </c>
      <c r="M38" s="66">
        <v>4</v>
      </c>
      <c r="N38" s="72"/>
      <c r="O38" s="65">
        <v>11</v>
      </c>
      <c r="P38" s="71" t="s">
        <v>27</v>
      </c>
      <c r="Q38" s="66">
        <v>2</v>
      </c>
      <c r="R38" s="73"/>
      <c r="S38" s="65"/>
      <c r="T38" s="71" t="s">
        <v>27</v>
      </c>
      <c r="U38" s="66"/>
      <c r="V38" s="73"/>
      <c r="W38" s="65"/>
      <c r="X38" s="71" t="s">
        <v>27</v>
      </c>
      <c r="Y38" s="66"/>
      <c r="Z38" s="72"/>
      <c r="AA38" s="72"/>
      <c r="AB38" s="74">
        <f>IF($G38-$I38&gt;0,1,0)+IF($K38-$M38&gt;0,1,0)+IF($O38-$Q38&gt;0,1,0)+IF($S38-$U38&gt;0,1,0)+IF($W38-$Y38&gt;0,1,0)</f>
        <v>3</v>
      </c>
      <c r="AC38" s="75" t="s">
        <v>27</v>
      </c>
      <c r="AD38" s="76">
        <f>IF($G38-$I38&lt;0,1,0)+IF($K38-$M38&lt;0,1,0)+IF($O38-$Q38&lt;0,1,0)+IF($S38-$U38&lt;0,1,0)+IF($W38-$Y38&lt;0,1,0)</f>
        <v>0</v>
      </c>
      <c r="AE38" s="77"/>
      <c r="AF38" s="78">
        <f>IF($AB38-$AD38&gt;0,1,0)</f>
        <v>1</v>
      </c>
      <c r="AG38" s="67" t="s">
        <v>27</v>
      </c>
      <c r="AH38" s="79">
        <f>IF($AB38-$AD38&lt;0,1,0)</f>
        <v>0</v>
      </c>
      <c r="AI38" s="80"/>
      <c r="AJ38" s="80"/>
      <c r="AK38" s="80"/>
      <c r="AM38" s="7"/>
      <c r="AN38" s="18"/>
    </row>
    <row r="39" spans="1:40" ht="14.25" customHeight="1">
      <c r="A39" s="15" t="s">
        <v>17</v>
      </c>
      <c r="B39" s="1" t="str">
        <f>CONCATENATE(D30,"  -  ",D31)</f>
        <v>Jokiranta Risto, SeSi  -  Forsman Jonathan, KoKu</v>
      </c>
      <c r="G39" s="65">
        <v>3</v>
      </c>
      <c r="H39" s="71" t="s">
        <v>27</v>
      </c>
      <c r="I39" s="66">
        <v>11</v>
      </c>
      <c r="J39" s="72"/>
      <c r="K39" s="65">
        <v>14</v>
      </c>
      <c r="L39" s="71" t="s">
        <v>27</v>
      </c>
      <c r="M39" s="66">
        <v>12</v>
      </c>
      <c r="N39" s="72"/>
      <c r="O39" s="65">
        <v>7</v>
      </c>
      <c r="P39" s="71" t="s">
        <v>27</v>
      </c>
      <c r="Q39" s="66">
        <v>11</v>
      </c>
      <c r="R39" s="73"/>
      <c r="S39" s="65">
        <v>5</v>
      </c>
      <c r="T39" s="71" t="s">
        <v>27</v>
      </c>
      <c r="U39" s="66">
        <v>11</v>
      </c>
      <c r="V39" s="73"/>
      <c r="W39" s="65"/>
      <c r="X39" s="71" t="s">
        <v>27</v>
      </c>
      <c r="Y39" s="66"/>
      <c r="Z39" s="72"/>
      <c r="AA39" s="72"/>
      <c r="AB39" s="74">
        <f>IF($G39-$I39&gt;0,1,0)+IF($K39-$M39&gt;0,1,0)+IF($O39-$Q39&gt;0,1,0)+IF($S39-$U39&gt;0,1,0)+IF($W39-$Y39&gt;0,1,0)</f>
        <v>1</v>
      </c>
      <c r="AC39" s="75" t="s">
        <v>27</v>
      </c>
      <c r="AD39" s="76">
        <f>IF($G39-$I39&lt;0,1,0)+IF($K39-$M39&lt;0,1,0)+IF($O39-$Q39&lt;0,1,0)+IF($S39-$U39&lt;0,1,0)+IF($W39-$Y39&lt;0,1,0)</f>
        <v>3</v>
      </c>
      <c r="AE39" s="77"/>
      <c r="AF39" s="78">
        <f>IF($AB39-$AD39&gt;0,1,0)</f>
        <v>0</v>
      </c>
      <c r="AG39" s="67" t="s">
        <v>27</v>
      </c>
      <c r="AH39" s="79">
        <f>IF($AB39-$AD39&lt;0,1,0)</f>
        <v>1</v>
      </c>
      <c r="AI39" s="80"/>
      <c r="AJ39" s="80"/>
      <c r="AK39" s="80"/>
      <c r="AM39" s="7"/>
      <c r="AN39" s="18"/>
    </row>
    <row r="40" spans="1:40" ht="14.25" customHeight="1">
      <c r="A40" s="15"/>
      <c r="G40" s="82"/>
      <c r="H40" s="83"/>
      <c r="I40" s="84"/>
      <c r="J40" s="72"/>
      <c r="K40" s="82"/>
      <c r="L40" s="83"/>
      <c r="M40" s="84"/>
      <c r="N40" s="72"/>
      <c r="O40" s="82"/>
      <c r="P40" s="83"/>
      <c r="Q40" s="84"/>
      <c r="R40" s="73"/>
      <c r="S40" s="82"/>
      <c r="T40" s="83"/>
      <c r="U40" s="84"/>
      <c r="V40" s="73"/>
      <c r="W40" s="82"/>
      <c r="X40" s="83"/>
      <c r="Y40" s="84"/>
      <c r="Z40" s="72"/>
      <c r="AA40" s="72"/>
      <c r="AB40" s="74"/>
      <c r="AC40" s="75"/>
      <c r="AD40" s="76"/>
      <c r="AE40" s="77"/>
      <c r="AF40" s="78"/>
      <c r="AG40" s="68"/>
      <c r="AH40" s="79"/>
      <c r="AI40" s="80"/>
      <c r="AJ40" s="80"/>
      <c r="AK40" s="80"/>
      <c r="AN40" s="18"/>
    </row>
    <row r="41" spans="1:40" ht="14.25" customHeight="1">
      <c r="A41" s="15" t="s">
        <v>20</v>
      </c>
      <c r="B41" s="1" t="str">
        <f>CONCATENATE(D29,"  -  ",D30)</f>
        <v>Klockars Isak, KoKu  -  Jokiranta Risto, SeSi</v>
      </c>
      <c r="G41" s="65">
        <v>11</v>
      </c>
      <c r="H41" s="71" t="s">
        <v>27</v>
      </c>
      <c r="I41" s="66">
        <v>7</v>
      </c>
      <c r="J41" s="72"/>
      <c r="K41" s="65">
        <v>4</v>
      </c>
      <c r="L41" s="71" t="s">
        <v>27</v>
      </c>
      <c r="M41" s="66">
        <v>11</v>
      </c>
      <c r="N41" s="72"/>
      <c r="O41" s="65">
        <v>15</v>
      </c>
      <c r="P41" s="71" t="s">
        <v>27</v>
      </c>
      <c r="Q41" s="66">
        <v>13</v>
      </c>
      <c r="R41" s="73"/>
      <c r="S41" s="65">
        <v>11</v>
      </c>
      <c r="T41" s="71" t="s">
        <v>27</v>
      </c>
      <c r="U41" s="66">
        <v>6</v>
      </c>
      <c r="V41" s="73"/>
      <c r="W41" s="65"/>
      <c r="X41" s="71" t="s">
        <v>27</v>
      </c>
      <c r="Y41" s="66"/>
      <c r="Z41" s="72"/>
      <c r="AA41" s="72"/>
      <c r="AB41" s="74">
        <f>IF($G41-$I41&gt;0,1,0)+IF($K41-$M41&gt;0,1,0)+IF($O41-$Q41&gt;0,1,0)+IF($S41-$U41&gt;0,1,0)+IF($W41-$Y41&gt;0,1,0)</f>
        <v>3</v>
      </c>
      <c r="AC41" s="75" t="s">
        <v>27</v>
      </c>
      <c r="AD41" s="76">
        <f>IF($G41-$I41&lt;0,1,0)+IF($K41-$M41&lt;0,1,0)+IF($O41-$Q41&lt;0,1,0)+IF($S41-$U41&lt;0,1,0)+IF($W41-$Y41&lt;0,1,0)</f>
        <v>1</v>
      </c>
      <c r="AE41" s="77"/>
      <c r="AF41" s="78">
        <f>IF($AB41-$AD41&gt;0,1,0)</f>
        <v>1</v>
      </c>
      <c r="AG41" s="67" t="s">
        <v>27</v>
      </c>
      <c r="AH41" s="79">
        <f>IF($AB41-$AD41&lt;0,1,0)</f>
        <v>0</v>
      </c>
      <c r="AI41" s="80"/>
      <c r="AJ41" s="80"/>
      <c r="AK41" s="80"/>
      <c r="AM41" s="7"/>
      <c r="AN41" s="18"/>
    </row>
    <row r="42" spans="1:40" ht="14.25" customHeight="1">
      <c r="A42" s="15" t="s">
        <v>21</v>
      </c>
      <c r="B42" s="1" t="str">
        <f>CONCATENATE(D31,"  -  ",D32)</f>
        <v>Forsman Jonathan, KoKu  -  Lindroos Sisu, Kurvi</v>
      </c>
      <c r="G42" s="65">
        <v>11</v>
      </c>
      <c r="H42" s="71" t="s">
        <v>27</v>
      </c>
      <c r="I42" s="66">
        <v>2</v>
      </c>
      <c r="J42" s="72"/>
      <c r="K42" s="65">
        <v>11</v>
      </c>
      <c r="L42" s="71" t="s">
        <v>27</v>
      </c>
      <c r="M42" s="66">
        <v>3</v>
      </c>
      <c r="N42" s="72"/>
      <c r="O42" s="65">
        <v>11</v>
      </c>
      <c r="P42" s="71" t="s">
        <v>27</v>
      </c>
      <c r="Q42" s="66">
        <v>2</v>
      </c>
      <c r="R42" s="73"/>
      <c r="S42" s="65"/>
      <c r="T42" s="71" t="s">
        <v>27</v>
      </c>
      <c r="U42" s="66"/>
      <c r="V42" s="73"/>
      <c r="W42" s="65"/>
      <c r="X42" s="71" t="s">
        <v>27</v>
      </c>
      <c r="Y42" s="66"/>
      <c r="Z42" s="72"/>
      <c r="AA42" s="72"/>
      <c r="AB42" s="85">
        <f>IF($G42-$I42&gt;0,1,0)+IF($K42-$M42&gt;0,1,0)+IF($O42-$Q42&gt;0,1,0)+IF($S42-$U42&gt;0,1,0)+IF($W42-$Y42&gt;0,1,0)</f>
        <v>3</v>
      </c>
      <c r="AC42" s="86" t="s">
        <v>27</v>
      </c>
      <c r="AD42" s="87">
        <f>IF($G42-$I42&lt;0,1,0)+IF($K42-$M42&lt;0,1,0)+IF($O42-$Q42&lt;0,1,0)+IF($S42-$U42&lt;0,1,0)+IF($W42-$Y42&lt;0,1,0)</f>
        <v>0</v>
      </c>
      <c r="AE42" s="77"/>
      <c r="AF42" s="88">
        <f>IF($AB42-$AD42&gt;0,1,0)</f>
        <v>1</v>
      </c>
      <c r="AG42" s="69" t="s">
        <v>27</v>
      </c>
      <c r="AH42" s="89">
        <f>IF($AB42-$AD42&lt;0,1,0)</f>
        <v>0</v>
      </c>
      <c r="AI42" s="80"/>
      <c r="AJ42" s="80"/>
      <c r="AK42" s="80"/>
      <c r="AM42" s="7"/>
      <c r="AN42" s="18"/>
    </row>
    <row r="43" spans="7:37" ht="14.25" customHeight="1">
      <c r="G43" s="90"/>
      <c r="H43" s="90"/>
      <c r="I43" s="90"/>
      <c r="J43" s="90"/>
      <c r="K43" s="90"/>
      <c r="L43" s="90"/>
      <c r="M43" s="90"/>
      <c r="N43" s="90"/>
      <c r="O43" s="90"/>
      <c r="P43" s="91"/>
      <c r="Q43" s="92"/>
      <c r="R43" s="92"/>
      <c r="S43" s="92"/>
      <c r="T43" s="92"/>
      <c r="U43" s="80"/>
      <c r="V43" s="80"/>
      <c r="W43" s="80"/>
      <c r="X43" s="80"/>
      <c r="Y43" s="80"/>
      <c r="Z43" s="80"/>
      <c r="AA43" s="80"/>
      <c r="AB43" s="80"/>
      <c r="AC43" s="90"/>
      <c r="AD43" s="90"/>
      <c r="AE43" s="90"/>
      <c r="AF43" s="90"/>
      <c r="AG43" s="80"/>
      <c r="AH43" s="80"/>
      <c r="AI43" s="80"/>
      <c r="AJ43" s="80"/>
      <c r="AK43" s="80"/>
    </row>
    <row r="44" spans="7:37" ht="14.25" customHeight="1"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</row>
  </sheetData>
  <sheetProtection/>
  <mergeCells count="60">
    <mergeCell ref="Y9:AC9"/>
    <mergeCell ref="AD9:AH9"/>
    <mergeCell ref="Y10:AC10"/>
    <mergeCell ref="AD10:AH10"/>
    <mergeCell ref="O9:S9"/>
    <mergeCell ref="T9:X9"/>
    <mergeCell ref="E9:I9"/>
    <mergeCell ref="J9:N9"/>
    <mergeCell ref="E10:I10"/>
    <mergeCell ref="J10:N10"/>
    <mergeCell ref="E11:I11"/>
    <mergeCell ref="J11:N11"/>
    <mergeCell ref="O11:S11"/>
    <mergeCell ref="T11:X11"/>
    <mergeCell ref="O10:S10"/>
    <mergeCell ref="T10:X10"/>
    <mergeCell ref="E12:I12"/>
    <mergeCell ref="J12:N12"/>
    <mergeCell ref="O12:S12"/>
    <mergeCell ref="T12:X12"/>
    <mergeCell ref="E13:I13"/>
    <mergeCell ref="J13:N13"/>
    <mergeCell ref="O13:S13"/>
    <mergeCell ref="T13:X13"/>
    <mergeCell ref="E28:I28"/>
    <mergeCell ref="J28:N28"/>
    <mergeCell ref="O28:S28"/>
    <mergeCell ref="T28:X28"/>
    <mergeCell ref="Y11:AC11"/>
    <mergeCell ref="AD11:AH11"/>
    <mergeCell ref="Y12:AC12"/>
    <mergeCell ref="AD12:AH12"/>
    <mergeCell ref="Y13:AC13"/>
    <mergeCell ref="AD13:AH13"/>
    <mergeCell ref="E29:I29"/>
    <mergeCell ref="J29:N29"/>
    <mergeCell ref="O29:S29"/>
    <mergeCell ref="T29:X29"/>
    <mergeCell ref="Y28:AC28"/>
    <mergeCell ref="AD28:AH28"/>
    <mergeCell ref="Y29:AC29"/>
    <mergeCell ref="AD29:AH29"/>
    <mergeCell ref="E30:I30"/>
    <mergeCell ref="J30:N30"/>
    <mergeCell ref="E31:I31"/>
    <mergeCell ref="J31:N31"/>
    <mergeCell ref="O31:S31"/>
    <mergeCell ref="T31:X31"/>
    <mergeCell ref="O30:S30"/>
    <mergeCell ref="T30:X30"/>
    <mergeCell ref="E32:I32"/>
    <mergeCell ref="J32:N32"/>
    <mergeCell ref="O32:S32"/>
    <mergeCell ref="T32:X32"/>
    <mergeCell ref="Y30:AC30"/>
    <mergeCell ref="AD30:AH30"/>
    <mergeCell ref="Y32:AC32"/>
    <mergeCell ref="AD32:AH32"/>
    <mergeCell ref="Y31:AC31"/>
    <mergeCell ref="AD31:AH31"/>
  </mergeCells>
  <printOptions/>
  <pageMargins left="0" right="0" top="0" bottom="0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J17"/>
  <sheetViews>
    <sheetView zoomScale="75" zoomScaleNormal="75" zoomScalePageLayoutView="0" workbookViewId="0" topLeftCell="A1">
      <selection activeCell="I14" sqref="I14"/>
    </sheetView>
  </sheetViews>
  <sheetFormatPr defaultColWidth="5.710937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53</v>
      </c>
    </row>
    <row r="2" ht="15" customHeight="1">
      <c r="D2" s="10" t="s">
        <v>50</v>
      </c>
    </row>
    <row r="3" spans="4:8" ht="15" customHeight="1">
      <c r="D3" s="9"/>
      <c r="G3" s="22"/>
      <c r="H3" s="3"/>
    </row>
    <row r="4" spans="4:7" ht="15" customHeight="1">
      <c r="D4" s="10" t="s">
        <v>52</v>
      </c>
      <c r="G4" s="22"/>
    </row>
    <row r="5" spans="4:7" ht="15" customHeight="1">
      <c r="D5" s="9"/>
      <c r="G5" s="22"/>
    </row>
    <row r="6" spans="4:7" ht="15" customHeight="1">
      <c r="D6" s="10"/>
      <c r="G6" s="22"/>
    </row>
    <row r="8" spans="4:6" ht="15" customHeight="1">
      <c r="D8" s="2"/>
      <c r="E8" s="2"/>
      <c r="F8" s="2"/>
    </row>
    <row r="9" spans="3:10" ht="14.25" customHeight="1">
      <c r="C9" s="20">
        <v>5</v>
      </c>
      <c r="D9" s="49">
        <v>1</v>
      </c>
      <c r="E9" s="44" t="s">
        <v>100</v>
      </c>
      <c r="F9" s="5" t="str">
        <f>IF(C9=0,"",INDEX(Nimet!$A$2:$D$251,C9,4))</f>
        <v>Lehtimäki Samuel, Isojoki</v>
      </c>
      <c r="G9" s="40"/>
      <c r="H9" s="23"/>
      <c r="I9" s="23"/>
      <c r="J9" s="6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117"/>
      <c r="H10" s="40" t="s">
        <v>131</v>
      </c>
      <c r="I10" s="23"/>
      <c r="J10" s="6"/>
    </row>
    <row r="11" spans="3:10" ht="14.25" customHeight="1">
      <c r="C11" s="20"/>
      <c r="D11" s="49">
        <v>3</v>
      </c>
      <c r="E11" s="44"/>
      <c r="F11" s="5">
        <f>IF(C11=0,"",INDEX(Nimet!$A$2:$D$251,C11,4))</f>
      </c>
      <c r="G11" s="43"/>
      <c r="H11" s="118" t="s">
        <v>132</v>
      </c>
      <c r="I11" s="23"/>
      <c r="J11" s="6"/>
    </row>
    <row r="12" spans="3:10" ht="14.25" customHeight="1">
      <c r="C12" s="20">
        <v>11</v>
      </c>
      <c r="D12" s="50">
        <v>4</v>
      </c>
      <c r="E12" s="45" t="s">
        <v>99</v>
      </c>
      <c r="F12" s="4" t="str">
        <f>IF(C12=0,"",INDEX(Nimet!$A$2:$D$251,C12,4))</f>
        <v>Forsman Jonathan, KoKu</v>
      </c>
      <c r="G12" s="37"/>
      <c r="H12" s="25"/>
      <c r="I12" s="40" t="s">
        <v>131</v>
      </c>
      <c r="J12" s="6"/>
    </row>
    <row r="13" spans="3:10" ht="14.25" customHeight="1">
      <c r="C13" s="20">
        <v>19</v>
      </c>
      <c r="D13" s="49">
        <v>5</v>
      </c>
      <c r="E13" s="44" t="s">
        <v>101</v>
      </c>
      <c r="F13" s="5" t="str">
        <f>IF(C13=0,"",INDEX(Nimet!$A$2:$D$251,C13,4))</f>
        <v>Storbacka Victor, KoKu</v>
      </c>
      <c r="G13" s="40"/>
      <c r="H13" s="25"/>
      <c r="I13" s="119" t="s">
        <v>137</v>
      </c>
      <c r="J13" s="6"/>
    </row>
    <row r="14" spans="3:10" ht="14.25" customHeight="1">
      <c r="C14" s="20"/>
      <c r="D14" s="50">
        <v>6</v>
      </c>
      <c r="E14" s="45"/>
      <c r="F14" s="4">
        <f>IF(C14=0,"",INDEX(Nimet!$A$2:$D$251,C14,4))</f>
      </c>
      <c r="G14" s="117"/>
      <c r="H14" s="42" t="s">
        <v>119</v>
      </c>
      <c r="I14" s="23"/>
      <c r="J14" s="6"/>
    </row>
    <row r="15" spans="3:10" ht="14.25" customHeight="1">
      <c r="C15" s="20"/>
      <c r="D15" s="49">
        <v>7</v>
      </c>
      <c r="E15" s="44"/>
      <c r="F15" s="5">
        <f>IF(C15=0,"",INDEX(Nimet!$A$2:$D$251,C15,4))</f>
      </c>
      <c r="G15" s="43"/>
      <c r="H15" s="37" t="s">
        <v>120</v>
      </c>
      <c r="I15" s="23"/>
      <c r="J15" s="6"/>
    </row>
    <row r="16" spans="3:10" ht="14.25" customHeight="1">
      <c r="C16" s="20">
        <v>14</v>
      </c>
      <c r="D16" s="50">
        <v>8</v>
      </c>
      <c r="E16" s="45" t="s">
        <v>102</v>
      </c>
      <c r="F16" s="4" t="str">
        <f>IF(C16=0,"",INDEX(Nimet!$A$2:$D$251,C16,4))</f>
        <v>Klockars Isak, KoKu</v>
      </c>
      <c r="G16" s="37"/>
      <c r="H16" s="23"/>
      <c r="I16" s="23"/>
      <c r="J16" s="6"/>
    </row>
    <row r="17" spans="4:10" ht="14.25" customHeight="1">
      <c r="D17" s="3"/>
      <c r="E17" s="3"/>
      <c r="F17" s="3"/>
      <c r="G17" s="6"/>
      <c r="H17" s="6"/>
      <c r="I17" s="6"/>
      <c r="J17" s="6"/>
    </row>
    <row r="18" ht="14.25" customHeight="1"/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12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44"/>
  <sheetViews>
    <sheetView zoomScale="75" zoomScaleNormal="75" zoomScalePageLayoutView="0" workbookViewId="0" topLeftCell="A4">
      <selection activeCell="AI33" sqref="AI33"/>
    </sheetView>
  </sheetViews>
  <sheetFormatPr defaultColWidth="9.140625" defaultRowHeight="14.25" customHeight="1" outlineLevelCol="1"/>
  <cols>
    <col min="1" max="1" width="5.140625" style="1" customWidth="1" outlineLevel="1"/>
    <col min="2" max="2" width="3.421875" style="1" customWidth="1"/>
    <col min="3" max="3" width="5.8515625" style="1" bestFit="1" customWidth="1"/>
    <col min="4" max="4" width="32.8515625" style="1" customWidth="1"/>
    <col min="5" max="24" width="3.00390625" style="1" customWidth="1"/>
    <col min="25" max="29" width="2.8515625" style="1" customWidth="1"/>
    <col min="30" max="34" width="3.00390625" style="1" customWidth="1"/>
    <col min="35" max="39" width="14.421875" style="1" customWidth="1"/>
    <col min="40" max="16384" width="9.140625" style="1" customWidth="1"/>
  </cols>
  <sheetData>
    <row r="1" spans="2:34" ht="20.25">
      <c r="B1" s="8" t="s">
        <v>53</v>
      </c>
      <c r="Y1" s="19" t="s">
        <v>28</v>
      </c>
      <c r="AE1" s="19"/>
      <c r="AF1" s="19"/>
      <c r="AG1" s="19"/>
      <c r="AH1" s="19"/>
    </row>
    <row r="2" spans="2:37" ht="18">
      <c r="B2" s="10" t="s">
        <v>26</v>
      </c>
      <c r="Y2" s="1" t="s">
        <v>3</v>
      </c>
      <c r="AF2" s="28" t="s">
        <v>12</v>
      </c>
      <c r="AI2" s="28" t="s">
        <v>5</v>
      </c>
      <c r="AK2" s="28"/>
    </row>
    <row r="3" spans="2:37" ht="15" customHeight="1">
      <c r="B3" s="9"/>
      <c r="Y3" s="1" t="s">
        <v>7</v>
      </c>
      <c r="AF3" s="28" t="s">
        <v>8</v>
      </c>
      <c r="AI3" s="28" t="s">
        <v>17</v>
      </c>
      <c r="AK3" s="28"/>
    </row>
    <row r="4" spans="2:37" ht="15" customHeight="1">
      <c r="B4" s="10" t="s">
        <v>54</v>
      </c>
      <c r="Y4" s="1" t="s">
        <v>11</v>
      </c>
      <c r="AF4" s="28" t="s">
        <v>20</v>
      </c>
      <c r="AI4" s="28" t="s">
        <v>21</v>
      </c>
      <c r="AK4" s="28"/>
    </row>
    <row r="5" spans="2:37" ht="15" customHeight="1">
      <c r="B5" s="10"/>
      <c r="AI5" s="28"/>
      <c r="AJ5" s="28"/>
      <c r="AK5" s="28"/>
    </row>
    <row r="6" spans="2:37" ht="15" customHeight="1">
      <c r="B6" s="10" t="s">
        <v>46</v>
      </c>
      <c r="AI6" s="28"/>
      <c r="AJ6" s="28"/>
      <c r="AK6" s="28"/>
    </row>
    <row r="7" ht="15" customHeight="1">
      <c r="B7" s="9"/>
    </row>
    <row r="8" spans="2:4" ht="14.25" customHeight="1">
      <c r="B8" s="95" t="s">
        <v>33</v>
      </c>
      <c r="C8" s="31"/>
      <c r="D8" s="31"/>
    </row>
    <row r="9" spans="2:35" ht="14.25" customHeight="1">
      <c r="B9" s="12"/>
      <c r="C9" s="13"/>
      <c r="D9" s="14"/>
      <c r="E9" s="128">
        <v>1</v>
      </c>
      <c r="F9" s="129"/>
      <c r="G9" s="129"/>
      <c r="H9" s="129"/>
      <c r="I9" s="130"/>
      <c r="J9" s="128">
        <v>2</v>
      </c>
      <c r="K9" s="129"/>
      <c r="L9" s="129"/>
      <c r="M9" s="129"/>
      <c r="N9" s="130"/>
      <c r="O9" s="128">
        <v>3</v>
      </c>
      <c r="P9" s="129"/>
      <c r="Q9" s="129"/>
      <c r="R9" s="129"/>
      <c r="S9" s="130"/>
      <c r="T9" s="128">
        <v>4</v>
      </c>
      <c r="U9" s="129"/>
      <c r="V9" s="129"/>
      <c r="W9" s="129"/>
      <c r="X9" s="130"/>
      <c r="Y9" s="128" t="s">
        <v>0</v>
      </c>
      <c r="Z9" s="129"/>
      <c r="AA9" s="129"/>
      <c r="AB9" s="129"/>
      <c r="AC9" s="130"/>
      <c r="AD9" s="128" t="s">
        <v>1</v>
      </c>
      <c r="AE9" s="129"/>
      <c r="AF9" s="129"/>
      <c r="AG9" s="129"/>
      <c r="AH9" s="130"/>
      <c r="AI9" s="29" t="s">
        <v>2</v>
      </c>
    </row>
    <row r="10" spans="1:35" ht="14.25" customHeight="1">
      <c r="A10" s="20">
        <v>18</v>
      </c>
      <c r="B10" s="30">
        <v>1</v>
      </c>
      <c r="C10" s="36"/>
      <c r="D10" s="14" t="str">
        <f>IF(A10=0,"",INDEX(Nimet!$A$2:$D$251,A10,4))</f>
        <v>Rönn Johan, KoKu</v>
      </c>
      <c r="E10" s="125"/>
      <c r="F10" s="126"/>
      <c r="G10" s="126"/>
      <c r="H10" s="126"/>
      <c r="I10" s="127"/>
      <c r="J10" s="122" t="str">
        <f>CONCATENATE(AB22,"-",AD22)</f>
        <v>3-0</v>
      </c>
      <c r="K10" s="123"/>
      <c r="L10" s="123"/>
      <c r="M10" s="123"/>
      <c r="N10" s="124"/>
      <c r="O10" s="122" t="str">
        <f>CONCATENATE(AB16,"-",AD16)</f>
        <v>3-0</v>
      </c>
      <c r="P10" s="123"/>
      <c r="Q10" s="123"/>
      <c r="R10" s="123"/>
      <c r="S10" s="124"/>
      <c r="T10" s="122" t="str">
        <f>CONCATENATE(AB19,"-",AD19)</f>
        <v>0-0</v>
      </c>
      <c r="U10" s="123"/>
      <c r="V10" s="123"/>
      <c r="W10" s="123"/>
      <c r="X10" s="124"/>
      <c r="Y10" s="128" t="str">
        <f>CONCATENATE(AF16+AF19+AF22,"-",AH16+AH19+AH22)</f>
        <v>2-0</v>
      </c>
      <c r="Z10" s="129"/>
      <c r="AA10" s="129"/>
      <c r="AB10" s="129"/>
      <c r="AC10" s="130"/>
      <c r="AD10" s="128" t="str">
        <f>CONCATENATE(AB16+AB19+AB22,"-",AD16+AD19+AD22)</f>
        <v>6-0</v>
      </c>
      <c r="AE10" s="129"/>
      <c r="AF10" s="129"/>
      <c r="AG10" s="129"/>
      <c r="AH10" s="130"/>
      <c r="AI10" s="70" t="s">
        <v>30</v>
      </c>
    </row>
    <row r="11" spans="1:35" ht="14.25" customHeight="1">
      <c r="A11" s="20">
        <v>5</v>
      </c>
      <c r="B11" s="30">
        <v>2</v>
      </c>
      <c r="C11" s="36"/>
      <c r="D11" s="14" t="str">
        <f>IF(A11=0,"",INDEX(Nimet!$A$2:$D$251,A11,4))</f>
        <v>Lehtimäki Samuel, Isojoki</v>
      </c>
      <c r="E11" s="122" t="str">
        <f>CONCATENATE(AD22,"-",AB22)</f>
        <v>0-3</v>
      </c>
      <c r="F11" s="123"/>
      <c r="G11" s="123"/>
      <c r="H11" s="123"/>
      <c r="I11" s="124"/>
      <c r="J11" s="125"/>
      <c r="K11" s="126"/>
      <c r="L11" s="126"/>
      <c r="M11" s="126"/>
      <c r="N11" s="127"/>
      <c r="O11" s="122" t="str">
        <f>CONCATENATE(AB20,"-",AD20)</f>
        <v>2-3</v>
      </c>
      <c r="P11" s="123"/>
      <c r="Q11" s="123"/>
      <c r="R11" s="123"/>
      <c r="S11" s="124"/>
      <c r="T11" s="122" t="str">
        <f>CONCATENATE(AB17,"-",AD17)</f>
        <v>0-0</v>
      </c>
      <c r="U11" s="123"/>
      <c r="V11" s="123"/>
      <c r="W11" s="123"/>
      <c r="X11" s="124"/>
      <c r="Y11" s="128" t="str">
        <f>CONCATENATE(AF17+AF20+AH22,"-",AH17+AH20+AF22)</f>
        <v>0-2</v>
      </c>
      <c r="Z11" s="129"/>
      <c r="AA11" s="129"/>
      <c r="AB11" s="129"/>
      <c r="AC11" s="130"/>
      <c r="AD11" s="128" t="str">
        <f>CONCATENATE(AB17+AB20+AD22,"-",AD17+AD20+AB22)</f>
        <v>2-6</v>
      </c>
      <c r="AE11" s="129"/>
      <c r="AF11" s="129"/>
      <c r="AG11" s="129"/>
      <c r="AH11" s="130"/>
      <c r="AI11" s="70" t="s">
        <v>32</v>
      </c>
    </row>
    <row r="12" spans="1:35" ht="14.25" customHeight="1">
      <c r="A12" s="20">
        <v>35</v>
      </c>
      <c r="B12" s="30">
        <v>3</v>
      </c>
      <c r="C12" s="36"/>
      <c r="D12" s="14" t="str">
        <f>IF(A12=0,"",INDEX(Nimet!$A$2:$D$251,A12,4))</f>
        <v>Norolampi Alexander, SeSi</v>
      </c>
      <c r="E12" s="122" t="str">
        <f>CONCATENATE(AD16,"-",AB16)</f>
        <v>0-3</v>
      </c>
      <c r="F12" s="123"/>
      <c r="G12" s="123"/>
      <c r="H12" s="123"/>
      <c r="I12" s="124"/>
      <c r="J12" s="122" t="str">
        <f>CONCATENATE(AD20,"-",AB20)</f>
        <v>3-2</v>
      </c>
      <c r="K12" s="123"/>
      <c r="L12" s="123"/>
      <c r="M12" s="123"/>
      <c r="N12" s="124"/>
      <c r="O12" s="125"/>
      <c r="P12" s="126"/>
      <c r="Q12" s="126"/>
      <c r="R12" s="126"/>
      <c r="S12" s="127"/>
      <c r="T12" s="122" t="str">
        <f>CONCATENATE(AB23,"-",AD23)</f>
        <v>0-0</v>
      </c>
      <c r="U12" s="123"/>
      <c r="V12" s="123"/>
      <c r="W12" s="123"/>
      <c r="X12" s="124"/>
      <c r="Y12" s="128" t="str">
        <f>CONCATENATE(AH16+AH20+AF23,"-",AF16+AF20+AH23)</f>
        <v>1-1</v>
      </c>
      <c r="Z12" s="129"/>
      <c r="AA12" s="129"/>
      <c r="AB12" s="129"/>
      <c r="AC12" s="130"/>
      <c r="AD12" s="128" t="str">
        <f>CONCATENATE(AD16+AD20+AB23,"-",AB16+AB20+AD23)</f>
        <v>3-5</v>
      </c>
      <c r="AE12" s="129"/>
      <c r="AF12" s="129"/>
      <c r="AG12" s="129"/>
      <c r="AH12" s="130"/>
      <c r="AI12" s="70" t="s">
        <v>31</v>
      </c>
    </row>
    <row r="13" spans="1:35" ht="14.25" customHeight="1">
      <c r="A13" s="20"/>
      <c r="B13" s="30">
        <v>4</v>
      </c>
      <c r="C13" s="36"/>
      <c r="D13" s="14">
        <f>IF(A13=0,"",INDEX(Nimet!$A$2:$D$251,A13,4))</f>
      </c>
      <c r="E13" s="122" t="str">
        <f>CONCATENATE(AD19,"-",AB19)</f>
        <v>0-0</v>
      </c>
      <c r="F13" s="123"/>
      <c r="G13" s="123"/>
      <c r="H13" s="123"/>
      <c r="I13" s="124"/>
      <c r="J13" s="122" t="str">
        <f>CONCATENATE(AD17,"-",AB17)</f>
        <v>0-0</v>
      </c>
      <c r="K13" s="123"/>
      <c r="L13" s="123"/>
      <c r="M13" s="123"/>
      <c r="N13" s="124"/>
      <c r="O13" s="122" t="str">
        <f>CONCATENATE(AD23,"-",AB23)</f>
        <v>0-0</v>
      </c>
      <c r="P13" s="123"/>
      <c r="Q13" s="123"/>
      <c r="R13" s="123"/>
      <c r="S13" s="124"/>
      <c r="T13" s="125"/>
      <c r="U13" s="126"/>
      <c r="V13" s="126"/>
      <c r="W13" s="126"/>
      <c r="X13" s="127"/>
      <c r="Y13" s="128" t="str">
        <f>CONCATENATE(AH17+AH19+AH23,"-",AF17+AF19+AF23)</f>
        <v>0-0</v>
      </c>
      <c r="Z13" s="129"/>
      <c r="AA13" s="129"/>
      <c r="AB13" s="129"/>
      <c r="AC13" s="130"/>
      <c r="AD13" s="128" t="str">
        <f>CONCATENATE(AD17+AD19+AD23,"-",AB17+AB19+AB23)</f>
        <v>0-0</v>
      </c>
      <c r="AE13" s="129"/>
      <c r="AF13" s="129"/>
      <c r="AG13" s="129"/>
      <c r="AH13" s="130"/>
      <c r="AI13" s="70"/>
    </row>
    <row r="14" spans="1:38" ht="14.25" customHeight="1">
      <c r="A14" s="16"/>
      <c r="B14" s="3"/>
      <c r="C14" s="3"/>
      <c r="D14" s="3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17"/>
      <c r="AJ14" s="6"/>
      <c r="AK14" s="6"/>
      <c r="AL14" s="6"/>
    </row>
    <row r="15" spans="2:37" ht="14.25" customHeight="1">
      <c r="B15" s="19" t="s">
        <v>28</v>
      </c>
      <c r="G15" s="60"/>
      <c r="H15" s="61">
        <v>1</v>
      </c>
      <c r="I15" s="62"/>
      <c r="J15" s="52"/>
      <c r="K15" s="55"/>
      <c r="L15" s="54">
        <v>2</v>
      </c>
      <c r="M15" s="56"/>
      <c r="N15" s="52"/>
      <c r="O15" s="55"/>
      <c r="P15" s="54">
        <v>3</v>
      </c>
      <c r="Q15" s="57"/>
      <c r="S15" s="58"/>
      <c r="T15" s="59">
        <v>4</v>
      </c>
      <c r="U15" s="57"/>
      <c r="W15" s="58"/>
      <c r="X15" s="59">
        <v>5</v>
      </c>
      <c r="Y15" s="57"/>
      <c r="Z15" s="3"/>
      <c r="AA15" s="3"/>
      <c r="AB15" s="58"/>
      <c r="AC15" s="53" t="s">
        <v>34</v>
      </c>
      <c r="AD15" s="57"/>
      <c r="AE15" s="52"/>
      <c r="AF15" s="55"/>
      <c r="AG15" s="63" t="s">
        <v>35</v>
      </c>
      <c r="AH15" s="64"/>
      <c r="AI15" s="11" t="s">
        <v>47</v>
      </c>
      <c r="AK15" s="11"/>
    </row>
    <row r="16" spans="1:40" ht="14.25" customHeight="1">
      <c r="A16" s="15" t="s">
        <v>12</v>
      </c>
      <c r="B16" s="1" t="str">
        <f>CONCATENATE(D10,"  -  ",D12)</f>
        <v>Rönn Johan, KoKu  -  Norolampi Alexander, SeSi</v>
      </c>
      <c r="G16" s="65">
        <v>11</v>
      </c>
      <c r="H16" s="71" t="s">
        <v>27</v>
      </c>
      <c r="I16" s="66">
        <v>5</v>
      </c>
      <c r="J16" s="72"/>
      <c r="K16" s="65">
        <v>11</v>
      </c>
      <c r="L16" s="71" t="s">
        <v>27</v>
      </c>
      <c r="M16" s="66">
        <v>6</v>
      </c>
      <c r="N16" s="72"/>
      <c r="O16" s="65">
        <v>11</v>
      </c>
      <c r="P16" s="71" t="s">
        <v>27</v>
      </c>
      <c r="Q16" s="66">
        <v>8</v>
      </c>
      <c r="R16" s="73"/>
      <c r="S16" s="65"/>
      <c r="T16" s="71" t="s">
        <v>27</v>
      </c>
      <c r="U16" s="66"/>
      <c r="V16" s="73"/>
      <c r="W16" s="65"/>
      <c r="X16" s="71" t="s">
        <v>27</v>
      </c>
      <c r="Y16" s="66"/>
      <c r="Z16" s="72"/>
      <c r="AA16" s="72"/>
      <c r="AB16" s="74">
        <f>IF($G16-$I16&gt;0,1,0)+IF($K16-$M16&gt;0,1,0)+IF($O16-$Q16&gt;0,1,0)+IF($S16-$U16&gt;0,1,0)+IF($W16-$Y16&gt;0,1,0)</f>
        <v>3</v>
      </c>
      <c r="AC16" s="75" t="s">
        <v>27</v>
      </c>
      <c r="AD16" s="76">
        <f>IF($G16-$I16&lt;0,1,0)+IF($K16-$M16&lt;0,1,0)+IF($O16-$Q16&lt;0,1,0)+IF($S16-$U16&lt;0,1,0)+IF($W16-$Y16&lt;0,1,0)</f>
        <v>0</v>
      </c>
      <c r="AE16" s="77"/>
      <c r="AF16" s="78">
        <f>IF($AB16-$AD16&gt;0,1,0)</f>
        <v>1</v>
      </c>
      <c r="AG16" s="67" t="s">
        <v>27</v>
      </c>
      <c r="AH16" s="79">
        <f>IF($AB16-$AD16&lt;0,1,0)</f>
        <v>0</v>
      </c>
      <c r="AI16" s="111">
        <v>4</v>
      </c>
      <c r="AJ16" s="80"/>
      <c r="AK16" s="80"/>
      <c r="AM16" s="7"/>
      <c r="AN16" s="18"/>
    </row>
    <row r="17" spans="1:40" ht="14.25" customHeight="1">
      <c r="A17" s="15" t="s">
        <v>5</v>
      </c>
      <c r="B17" s="1" t="str">
        <f>CONCATENATE(D11,"  -  ",D13)</f>
        <v>Lehtimäki Samuel, Isojoki  -  </v>
      </c>
      <c r="G17" s="93"/>
      <c r="H17" s="81" t="s">
        <v>27</v>
      </c>
      <c r="I17" s="94"/>
      <c r="J17" s="72"/>
      <c r="K17" s="65"/>
      <c r="L17" s="71" t="s">
        <v>27</v>
      </c>
      <c r="M17" s="66"/>
      <c r="N17" s="72"/>
      <c r="O17" s="65"/>
      <c r="P17" s="71" t="s">
        <v>27</v>
      </c>
      <c r="Q17" s="66"/>
      <c r="R17" s="73"/>
      <c r="S17" s="65"/>
      <c r="T17" s="71" t="s">
        <v>27</v>
      </c>
      <c r="U17" s="66"/>
      <c r="V17" s="73"/>
      <c r="W17" s="65"/>
      <c r="X17" s="71" t="s">
        <v>27</v>
      </c>
      <c r="Y17" s="66"/>
      <c r="Z17" s="72"/>
      <c r="AA17" s="72"/>
      <c r="AB17" s="74">
        <f>IF($G17-$I17&gt;0,1,0)+IF($K17-$M17&gt;0,1,0)+IF($O17-$Q17&gt;0,1,0)+IF($S17-$U17&gt;0,1,0)+IF($W17-$Y17&gt;0,1,0)</f>
        <v>0</v>
      </c>
      <c r="AC17" s="75" t="s">
        <v>27</v>
      </c>
      <c r="AD17" s="76">
        <f>IF($G17-$I17&lt;0,1,0)+IF($K17-$M17&lt;0,1,0)+IF($O17-$Q17&lt;0,1,0)+IF($S17-$U17&lt;0,1,0)+IF($W17-$Y17&lt;0,1,0)</f>
        <v>0</v>
      </c>
      <c r="AE17" s="77"/>
      <c r="AF17" s="78">
        <f>IF($AB17-$AD17&gt;0,1,0)</f>
        <v>0</v>
      </c>
      <c r="AG17" s="67" t="s">
        <v>27</v>
      </c>
      <c r="AH17" s="79">
        <f>IF($AB17-$AD17&lt;0,1,0)</f>
        <v>0</v>
      </c>
      <c r="AI17" s="111">
        <v>3</v>
      </c>
      <c r="AJ17" s="80"/>
      <c r="AK17" s="80"/>
      <c r="AM17" s="7"/>
      <c r="AN17" s="18"/>
    </row>
    <row r="18" spans="1:40" ht="14.25" customHeight="1">
      <c r="A18" s="15"/>
      <c r="G18" s="82"/>
      <c r="H18" s="83"/>
      <c r="I18" s="84"/>
      <c r="J18" s="72"/>
      <c r="K18" s="82"/>
      <c r="L18" s="83"/>
      <c r="M18" s="84"/>
      <c r="N18" s="72"/>
      <c r="O18" s="82"/>
      <c r="P18" s="83"/>
      <c r="Q18" s="84"/>
      <c r="R18" s="73"/>
      <c r="S18" s="82"/>
      <c r="T18" s="83"/>
      <c r="U18" s="84"/>
      <c r="V18" s="73"/>
      <c r="W18" s="82"/>
      <c r="X18" s="83"/>
      <c r="Y18" s="84"/>
      <c r="Z18" s="72"/>
      <c r="AA18" s="72"/>
      <c r="AB18" s="74"/>
      <c r="AC18" s="75"/>
      <c r="AD18" s="76"/>
      <c r="AE18" s="77"/>
      <c r="AF18" s="78"/>
      <c r="AG18" s="68"/>
      <c r="AH18" s="79"/>
      <c r="AI18" s="111"/>
      <c r="AJ18" s="80"/>
      <c r="AK18" s="80"/>
      <c r="AN18" s="18"/>
    </row>
    <row r="19" spans="1:40" ht="14.25" customHeight="1">
      <c r="A19" s="15" t="s">
        <v>8</v>
      </c>
      <c r="B19" s="1" t="str">
        <f>CONCATENATE(D10,"  -  ",D13)</f>
        <v>Rönn Johan, KoKu  -  </v>
      </c>
      <c r="G19" s="65"/>
      <c r="H19" s="71" t="s">
        <v>27</v>
      </c>
      <c r="I19" s="66"/>
      <c r="J19" s="72"/>
      <c r="K19" s="65"/>
      <c r="L19" s="71" t="s">
        <v>27</v>
      </c>
      <c r="M19" s="66"/>
      <c r="N19" s="72"/>
      <c r="O19" s="65"/>
      <c r="P19" s="71" t="s">
        <v>27</v>
      </c>
      <c r="Q19" s="66"/>
      <c r="R19" s="73"/>
      <c r="S19" s="65"/>
      <c r="T19" s="71" t="s">
        <v>27</v>
      </c>
      <c r="U19" s="66"/>
      <c r="V19" s="73"/>
      <c r="W19" s="65"/>
      <c r="X19" s="71" t="s">
        <v>27</v>
      </c>
      <c r="Y19" s="66"/>
      <c r="Z19" s="72"/>
      <c r="AA19" s="72"/>
      <c r="AB19" s="74">
        <f>IF($G19-$I19&gt;0,1,0)+IF($K19-$M19&gt;0,1,0)+IF($O19-$Q19&gt;0,1,0)+IF($S19-$U19&gt;0,1,0)+IF($W19-$Y19&gt;0,1,0)</f>
        <v>0</v>
      </c>
      <c r="AC19" s="75" t="s">
        <v>27</v>
      </c>
      <c r="AD19" s="76">
        <f>IF($G19-$I19&lt;0,1,0)+IF($K19-$M19&lt;0,1,0)+IF($O19-$Q19&lt;0,1,0)+IF($S19-$U19&lt;0,1,0)+IF($W19-$Y19&lt;0,1,0)</f>
        <v>0</v>
      </c>
      <c r="AE19" s="77"/>
      <c r="AF19" s="78">
        <f>IF($AB19-$AD19&gt;0,1,0)</f>
        <v>0</v>
      </c>
      <c r="AG19" s="67" t="s">
        <v>27</v>
      </c>
      <c r="AH19" s="79">
        <f>IF($AB19-$AD19&lt;0,1,0)</f>
        <v>0</v>
      </c>
      <c r="AI19" s="111">
        <v>2</v>
      </c>
      <c r="AJ19" s="80"/>
      <c r="AK19" s="80"/>
      <c r="AM19" s="7"/>
      <c r="AN19" s="18"/>
    </row>
    <row r="20" spans="1:40" ht="14.25" customHeight="1">
      <c r="A20" s="15" t="s">
        <v>17</v>
      </c>
      <c r="B20" s="1" t="str">
        <f>CONCATENATE(D11,"  -  ",D12)</f>
        <v>Lehtimäki Samuel, Isojoki  -  Norolampi Alexander, SeSi</v>
      </c>
      <c r="G20" s="65">
        <v>11</v>
      </c>
      <c r="H20" s="71" t="s">
        <v>27</v>
      </c>
      <c r="I20" s="66">
        <v>6</v>
      </c>
      <c r="J20" s="72"/>
      <c r="K20" s="65">
        <v>10</v>
      </c>
      <c r="L20" s="71" t="s">
        <v>27</v>
      </c>
      <c r="M20" s="66">
        <v>12</v>
      </c>
      <c r="N20" s="72"/>
      <c r="O20" s="65">
        <v>11</v>
      </c>
      <c r="P20" s="71" t="s">
        <v>27</v>
      </c>
      <c r="Q20" s="66">
        <v>5</v>
      </c>
      <c r="R20" s="73"/>
      <c r="S20" s="65">
        <v>4</v>
      </c>
      <c r="T20" s="71" t="s">
        <v>27</v>
      </c>
      <c r="U20" s="66">
        <v>11</v>
      </c>
      <c r="V20" s="73"/>
      <c r="W20" s="65">
        <v>6</v>
      </c>
      <c r="X20" s="71" t="s">
        <v>27</v>
      </c>
      <c r="Y20" s="66">
        <v>11</v>
      </c>
      <c r="Z20" s="72"/>
      <c r="AA20" s="72"/>
      <c r="AB20" s="74">
        <f>IF($G20-$I20&gt;0,1,0)+IF($K20-$M20&gt;0,1,0)+IF($O20-$Q20&gt;0,1,0)+IF($S20-$U20&gt;0,1,0)+IF($W20-$Y20&gt;0,1,0)</f>
        <v>2</v>
      </c>
      <c r="AC20" s="75" t="s">
        <v>27</v>
      </c>
      <c r="AD20" s="76">
        <f>IF($G20-$I20&lt;0,1,0)+IF($K20-$M20&lt;0,1,0)+IF($O20-$Q20&lt;0,1,0)+IF($S20-$U20&lt;0,1,0)+IF($W20-$Y20&lt;0,1,0)</f>
        <v>3</v>
      </c>
      <c r="AE20" s="77"/>
      <c r="AF20" s="78">
        <f>IF($AB20-$AD20&gt;0,1,0)</f>
        <v>0</v>
      </c>
      <c r="AG20" s="67" t="s">
        <v>27</v>
      </c>
      <c r="AH20" s="79">
        <f>IF($AB20-$AD20&lt;0,1,0)</f>
        <v>1</v>
      </c>
      <c r="AI20" s="111">
        <v>1</v>
      </c>
      <c r="AJ20" s="80"/>
      <c r="AK20" s="80"/>
      <c r="AM20" s="7"/>
      <c r="AN20" s="18"/>
    </row>
    <row r="21" spans="1:40" ht="14.25" customHeight="1">
      <c r="A21" s="15"/>
      <c r="G21" s="82"/>
      <c r="H21" s="83"/>
      <c r="I21" s="84"/>
      <c r="J21" s="72"/>
      <c r="K21" s="82"/>
      <c r="L21" s="83"/>
      <c r="M21" s="84"/>
      <c r="N21" s="72"/>
      <c r="O21" s="82"/>
      <c r="P21" s="83"/>
      <c r="Q21" s="84"/>
      <c r="R21" s="73"/>
      <c r="S21" s="82"/>
      <c r="T21" s="83"/>
      <c r="U21" s="84"/>
      <c r="V21" s="73"/>
      <c r="W21" s="82"/>
      <c r="X21" s="83"/>
      <c r="Y21" s="84"/>
      <c r="Z21" s="72"/>
      <c r="AA21" s="72"/>
      <c r="AB21" s="74"/>
      <c r="AC21" s="75"/>
      <c r="AD21" s="76"/>
      <c r="AE21" s="77"/>
      <c r="AF21" s="78"/>
      <c r="AG21" s="68"/>
      <c r="AH21" s="79"/>
      <c r="AI21" s="111"/>
      <c r="AJ21" s="80"/>
      <c r="AK21" s="80"/>
      <c r="AN21" s="18"/>
    </row>
    <row r="22" spans="1:40" ht="14.25" customHeight="1">
      <c r="A22" s="15" t="s">
        <v>20</v>
      </c>
      <c r="B22" s="1" t="str">
        <f>CONCATENATE(D10,"  -  ",D11)</f>
        <v>Rönn Johan, KoKu  -  Lehtimäki Samuel, Isojoki</v>
      </c>
      <c r="G22" s="65">
        <v>11</v>
      </c>
      <c r="H22" s="71" t="s">
        <v>27</v>
      </c>
      <c r="I22" s="66">
        <v>3</v>
      </c>
      <c r="J22" s="72"/>
      <c r="K22" s="65">
        <v>11</v>
      </c>
      <c r="L22" s="71" t="s">
        <v>27</v>
      </c>
      <c r="M22" s="66">
        <v>4</v>
      </c>
      <c r="N22" s="72"/>
      <c r="O22" s="65">
        <v>11</v>
      </c>
      <c r="P22" s="71" t="s">
        <v>27</v>
      </c>
      <c r="Q22" s="66">
        <v>5</v>
      </c>
      <c r="R22" s="73"/>
      <c r="S22" s="65"/>
      <c r="T22" s="71" t="s">
        <v>27</v>
      </c>
      <c r="U22" s="66"/>
      <c r="V22" s="73"/>
      <c r="W22" s="65"/>
      <c r="X22" s="71" t="s">
        <v>27</v>
      </c>
      <c r="Y22" s="66"/>
      <c r="Z22" s="72"/>
      <c r="AA22" s="72"/>
      <c r="AB22" s="74">
        <f>IF($G22-$I22&gt;0,1,0)+IF($K22-$M22&gt;0,1,0)+IF($O22-$Q22&gt;0,1,0)+IF($S22-$U22&gt;0,1,0)+IF($W22-$Y22&gt;0,1,0)</f>
        <v>3</v>
      </c>
      <c r="AC22" s="75" t="s">
        <v>27</v>
      </c>
      <c r="AD22" s="76">
        <f>IF($G22-$I22&lt;0,1,0)+IF($K22-$M22&lt;0,1,0)+IF($O22-$Q22&lt;0,1,0)+IF($S22-$U22&lt;0,1,0)+IF($W22-$Y22&lt;0,1,0)</f>
        <v>0</v>
      </c>
      <c r="AE22" s="77"/>
      <c r="AF22" s="78">
        <f>IF($AB22-$AD22&gt;0,1,0)</f>
        <v>1</v>
      </c>
      <c r="AG22" s="67" t="s">
        <v>27</v>
      </c>
      <c r="AH22" s="79">
        <f>IF($AB22-$AD22&lt;0,1,0)</f>
        <v>0</v>
      </c>
      <c r="AI22" s="111">
        <v>4</v>
      </c>
      <c r="AJ22" s="80"/>
      <c r="AK22" s="80"/>
      <c r="AM22" s="7"/>
      <c r="AN22" s="18"/>
    </row>
    <row r="23" spans="1:40" ht="14.25" customHeight="1">
      <c r="A23" s="15" t="s">
        <v>21</v>
      </c>
      <c r="B23" s="1" t="str">
        <f>CONCATENATE(D12,"  -  ",D13)</f>
        <v>Norolampi Alexander, SeSi  -  </v>
      </c>
      <c r="G23" s="65"/>
      <c r="H23" s="71" t="s">
        <v>27</v>
      </c>
      <c r="I23" s="66"/>
      <c r="J23" s="72"/>
      <c r="K23" s="65"/>
      <c r="L23" s="71" t="s">
        <v>27</v>
      </c>
      <c r="M23" s="66"/>
      <c r="N23" s="72"/>
      <c r="O23" s="65"/>
      <c r="P23" s="71" t="s">
        <v>27</v>
      </c>
      <c r="Q23" s="66"/>
      <c r="R23" s="73"/>
      <c r="S23" s="65"/>
      <c r="T23" s="71" t="s">
        <v>27</v>
      </c>
      <c r="U23" s="66"/>
      <c r="V23" s="73"/>
      <c r="W23" s="65"/>
      <c r="X23" s="71" t="s">
        <v>27</v>
      </c>
      <c r="Y23" s="66"/>
      <c r="Z23" s="72"/>
      <c r="AA23" s="72"/>
      <c r="AB23" s="85">
        <f>IF($G23-$I23&gt;0,1,0)+IF($K23-$M23&gt;0,1,0)+IF($O23-$Q23&gt;0,1,0)+IF($S23-$U23&gt;0,1,0)+IF($W23-$Y23&gt;0,1,0)</f>
        <v>0</v>
      </c>
      <c r="AC23" s="86" t="s">
        <v>27</v>
      </c>
      <c r="AD23" s="87">
        <f>IF($G23-$I23&lt;0,1,0)+IF($K23-$M23&lt;0,1,0)+IF($O23-$Q23&lt;0,1,0)+IF($S23-$U23&lt;0,1,0)+IF($W23-$Y23&lt;0,1,0)</f>
        <v>0</v>
      </c>
      <c r="AE23" s="77"/>
      <c r="AF23" s="88">
        <f>IF($AB23-$AD23&gt;0,1,0)</f>
        <v>0</v>
      </c>
      <c r="AG23" s="69" t="s">
        <v>27</v>
      </c>
      <c r="AH23" s="89">
        <f>IF($AB23-$AD23&lt;0,1,0)</f>
        <v>0</v>
      </c>
      <c r="AI23" s="111">
        <v>2</v>
      </c>
      <c r="AJ23" s="80"/>
      <c r="AK23" s="80"/>
      <c r="AM23" s="7"/>
      <c r="AN23" s="18"/>
    </row>
    <row r="24" spans="7:37" ht="14.25" customHeight="1">
      <c r="G24" s="90"/>
      <c r="H24" s="90"/>
      <c r="I24" s="90"/>
      <c r="J24" s="90"/>
      <c r="K24" s="90"/>
      <c r="L24" s="90"/>
      <c r="M24" s="90"/>
      <c r="N24" s="90"/>
      <c r="O24" s="90"/>
      <c r="P24" s="91"/>
      <c r="Q24" s="92"/>
      <c r="R24" s="92"/>
      <c r="S24" s="92"/>
      <c r="T24" s="92"/>
      <c r="U24" s="80"/>
      <c r="V24" s="80"/>
      <c r="W24" s="80"/>
      <c r="X24" s="80"/>
      <c r="Y24" s="80"/>
      <c r="Z24" s="80"/>
      <c r="AA24" s="80"/>
      <c r="AB24" s="80"/>
      <c r="AC24" s="90"/>
      <c r="AD24" s="90"/>
      <c r="AE24" s="90"/>
      <c r="AF24" s="90"/>
      <c r="AG24" s="80"/>
      <c r="AH24" s="80"/>
      <c r="AJ24" s="80"/>
      <c r="AK24" s="80"/>
    </row>
    <row r="25" spans="7:37" ht="14.25" customHeight="1"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</row>
    <row r="26" ht="15" customHeight="1">
      <c r="B26" s="9"/>
    </row>
    <row r="27" spans="2:4" ht="14.25" customHeight="1">
      <c r="B27" s="95" t="s">
        <v>39</v>
      </c>
      <c r="C27" s="31"/>
      <c r="D27" s="31"/>
    </row>
    <row r="28" spans="2:35" ht="14.25" customHeight="1">
      <c r="B28" s="12"/>
      <c r="C28" s="13"/>
      <c r="D28" s="14"/>
      <c r="E28" s="128">
        <v>1</v>
      </c>
      <c r="F28" s="129"/>
      <c r="G28" s="129"/>
      <c r="H28" s="129"/>
      <c r="I28" s="130"/>
      <c r="J28" s="128">
        <v>2</v>
      </c>
      <c r="K28" s="129"/>
      <c r="L28" s="129"/>
      <c r="M28" s="129"/>
      <c r="N28" s="130"/>
      <c r="O28" s="128">
        <v>3</v>
      </c>
      <c r="P28" s="129"/>
      <c r="Q28" s="129"/>
      <c r="R28" s="129"/>
      <c r="S28" s="130"/>
      <c r="T28" s="128">
        <v>4</v>
      </c>
      <c r="U28" s="129"/>
      <c r="V28" s="129"/>
      <c r="W28" s="129"/>
      <c r="X28" s="130"/>
      <c r="Y28" s="128" t="s">
        <v>0</v>
      </c>
      <c r="Z28" s="129"/>
      <c r="AA28" s="129"/>
      <c r="AB28" s="129"/>
      <c r="AC28" s="130"/>
      <c r="AD28" s="128" t="s">
        <v>1</v>
      </c>
      <c r="AE28" s="129"/>
      <c r="AF28" s="129"/>
      <c r="AG28" s="129"/>
      <c r="AH28" s="130"/>
      <c r="AI28" s="29" t="s">
        <v>2</v>
      </c>
    </row>
    <row r="29" spans="1:35" ht="14.25" customHeight="1">
      <c r="A29" s="20">
        <v>20</v>
      </c>
      <c r="B29" s="30">
        <v>1</v>
      </c>
      <c r="C29" s="36"/>
      <c r="D29" s="14" t="str">
        <f>IF(A29=0,"",INDEX(Nimet!$A$2:$D$251,A29,4))</f>
        <v>Ström Börje, KoKu</v>
      </c>
      <c r="E29" s="125"/>
      <c r="F29" s="126"/>
      <c r="G29" s="126"/>
      <c r="H29" s="126"/>
      <c r="I29" s="127"/>
      <c r="J29" s="122" t="str">
        <f>CONCATENATE(AB41,"-",AD41)</f>
        <v>2-3</v>
      </c>
      <c r="K29" s="123"/>
      <c r="L29" s="123"/>
      <c r="M29" s="123"/>
      <c r="N29" s="124"/>
      <c r="O29" s="122" t="str">
        <f>CONCATENATE(AB35,"-",AD35)</f>
        <v>0-0</v>
      </c>
      <c r="P29" s="123"/>
      <c r="Q29" s="123"/>
      <c r="R29" s="123"/>
      <c r="S29" s="124"/>
      <c r="T29" s="122" t="str">
        <f>CONCATENATE(AB38,"-",AD38)</f>
        <v>3-0</v>
      </c>
      <c r="U29" s="123"/>
      <c r="V29" s="123"/>
      <c r="W29" s="123"/>
      <c r="X29" s="124"/>
      <c r="Y29" s="128" t="str">
        <f>CONCATENATE(AF35+AF38+AF41,"-",AH35+AH38+AH41)</f>
        <v>1-1</v>
      </c>
      <c r="Z29" s="129"/>
      <c r="AA29" s="129"/>
      <c r="AB29" s="129"/>
      <c r="AC29" s="130"/>
      <c r="AD29" s="128" t="str">
        <f>CONCATENATE(AB35+AB38+AB41,"-",AD35+AD38+AD41)</f>
        <v>5-3</v>
      </c>
      <c r="AE29" s="129"/>
      <c r="AF29" s="129"/>
      <c r="AG29" s="129"/>
      <c r="AH29" s="130"/>
      <c r="AI29" s="70" t="s">
        <v>31</v>
      </c>
    </row>
    <row r="30" spans="1:35" ht="14.25" customHeight="1">
      <c r="A30" s="20">
        <v>22</v>
      </c>
      <c r="B30" s="30">
        <v>2</v>
      </c>
      <c r="C30" s="36"/>
      <c r="D30" s="14" t="str">
        <f>IF(A30=0,"",INDEX(Nimet!$A$2:$D$251,A30,4))</f>
        <v>Haavisto Kari, Kristiinankaupunki</v>
      </c>
      <c r="E30" s="122" t="str">
        <f>CONCATENATE(AD41,"-",AB41)</f>
        <v>3-2</v>
      </c>
      <c r="F30" s="123"/>
      <c r="G30" s="123"/>
      <c r="H30" s="123"/>
      <c r="I30" s="124"/>
      <c r="J30" s="125"/>
      <c r="K30" s="126"/>
      <c r="L30" s="126"/>
      <c r="M30" s="126"/>
      <c r="N30" s="127"/>
      <c r="O30" s="122" t="str">
        <f>CONCATENATE(AB39,"-",AD39)</f>
        <v>0-0</v>
      </c>
      <c r="P30" s="123"/>
      <c r="Q30" s="123"/>
      <c r="R30" s="123"/>
      <c r="S30" s="124"/>
      <c r="T30" s="122" t="str">
        <f>CONCATENATE(AB36,"-",AD36)</f>
        <v>3-1</v>
      </c>
      <c r="U30" s="123"/>
      <c r="V30" s="123"/>
      <c r="W30" s="123"/>
      <c r="X30" s="124"/>
      <c r="Y30" s="128" t="str">
        <f>CONCATENATE(AF36+AF39+AH41,"-",AH36+AH39+AF41)</f>
        <v>2-0</v>
      </c>
      <c r="Z30" s="129"/>
      <c r="AA30" s="129"/>
      <c r="AB30" s="129"/>
      <c r="AC30" s="130"/>
      <c r="AD30" s="128" t="str">
        <f>CONCATENATE(AB36+AB39+AD41,"-",AD36+AD39+AB41)</f>
        <v>6-3</v>
      </c>
      <c r="AE30" s="129"/>
      <c r="AF30" s="129"/>
      <c r="AG30" s="129"/>
      <c r="AH30" s="130"/>
      <c r="AI30" s="70" t="s">
        <v>30</v>
      </c>
    </row>
    <row r="31" spans="1:35" ht="14.25" customHeight="1">
      <c r="A31" s="20">
        <v>38</v>
      </c>
      <c r="B31" s="30">
        <v>3</v>
      </c>
      <c r="C31" s="36"/>
      <c r="D31" s="14" t="str">
        <f>IF(A31=0,"",INDEX(Nimet!$A$2:$D$251,A31,4))</f>
        <v>Wallius Esa, SeSi</v>
      </c>
      <c r="E31" s="122" t="str">
        <f>CONCATENATE(AD35,"-",AB35)</f>
        <v>0-0</v>
      </c>
      <c r="F31" s="123"/>
      <c r="G31" s="123"/>
      <c r="H31" s="123"/>
      <c r="I31" s="124"/>
      <c r="J31" s="122" t="str">
        <f>CONCATENATE(AD39,"-",AB39)</f>
        <v>0-0</v>
      </c>
      <c r="K31" s="123"/>
      <c r="L31" s="123"/>
      <c r="M31" s="123"/>
      <c r="N31" s="124"/>
      <c r="O31" s="125"/>
      <c r="P31" s="126"/>
      <c r="Q31" s="126"/>
      <c r="R31" s="126"/>
      <c r="S31" s="127"/>
      <c r="T31" s="122" t="str">
        <f>CONCATENATE(AB42,"-",AD42)</f>
        <v>0-0</v>
      </c>
      <c r="U31" s="123"/>
      <c r="V31" s="123"/>
      <c r="W31" s="123"/>
      <c r="X31" s="124"/>
      <c r="Y31" s="128" t="str">
        <f>CONCATENATE(AH35+AH39+AF42,"-",AF35+AF39+AH42)</f>
        <v>0-0</v>
      </c>
      <c r="Z31" s="129"/>
      <c r="AA31" s="129"/>
      <c r="AB31" s="129"/>
      <c r="AC31" s="130"/>
      <c r="AD31" s="128" t="str">
        <f>CONCATENATE(AD35+AD39+AB42,"-",AB35+AB39+AD42)</f>
        <v>0-0</v>
      </c>
      <c r="AE31" s="129"/>
      <c r="AF31" s="129"/>
      <c r="AG31" s="129"/>
      <c r="AH31" s="130"/>
      <c r="AI31" s="70"/>
    </row>
    <row r="32" spans="1:35" ht="14.25" customHeight="1">
      <c r="A32" s="20">
        <v>14</v>
      </c>
      <c r="B32" s="30">
        <v>4</v>
      </c>
      <c r="C32" s="36"/>
      <c r="D32" s="14" t="str">
        <f>IF(A32=0,"",INDEX(Nimet!$A$2:$D$251,A32,4))</f>
        <v>Klockars Isak, KoKu</v>
      </c>
      <c r="E32" s="122" t="str">
        <f>CONCATENATE(AD38,"-",AB38)</f>
        <v>0-3</v>
      </c>
      <c r="F32" s="123"/>
      <c r="G32" s="123"/>
      <c r="H32" s="123"/>
      <c r="I32" s="124"/>
      <c r="J32" s="122" t="str">
        <f>CONCATENATE(AD36,"-",AB36)</f>
        <v>1-3</v>
      </c>
      <c r="K32" s="123"/>
      <c r="L32" s="123"/>
      <c r="M32" s="123"/>
      <c r="N32" s="124"/>
      <c r="O32" s="122" t="str">
        <f>CONCATENATE(AD42,"-",AB42)</f>
        <v>0-0</v>
      </c>
      <c r="P32" s="123"/>
      <c r="Q32" s="123"/>
      <c r="R32" s="123"/>
      <c r="S32" s="124"/>
      <c r="T32" s="125"/>
      <c r="U32" s="126"/>
      <c r="V32" s="126"/>
      <c r="W32" s="126"/>
      <c r="X32" s="127"/>
      <c r="Y32" s="128" t="str">
        <f>CONCATENATE(AH36+AH38+AH42,"-",AF36+AF38+AF42)</f>
        <v>0-2</v>
      </c>
      <c r="Z32" s="129"/>
      <c r="AA32" s="129"/>
      <c r="AB32" s="129"/>
      <c r="AC32" s="130"/>
      <c r="AD32" s="128" t="str">
        <f>CONCATENATE(AD36+AD38+AD42,"-",AB36+AB38+AB42)</f>
        <v>1-6</v>
      </c>
      <c r="AE32" s="129"/>
      <c r="AF32" s="129"/>
      <c r="AG32" s="129"/>
      <c r="AH32" s="130"/>
      <c r="AI32" s="70" t="s">
        <v>32</v>
      </c>
    </row>
    <row r="33" spans="1:38" ht="14.25" customHeight="1">
      <c r="A33" s="16"/>
      <c r="B33" s="3"/>
      <c r="C33" s="3"/>
      <c r="D33" s="3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17"/>
      <c r="AJ33" s="6"/>
      <c r="AK33" s="6"/>
      <c r="AL33" s="6"/>
    </row>
    <row r="34" spans="2:37" ht="14.25" customHeight="1">
      <c r="B34" s="19" t="s">
        <v>28</v>
      </c>
      <c r="G34" s="60"/>
      <c r="H34" s="61">
        <v>1</v>
      </c>
      <c r="I34" s="62"/>
      <c r="J34" s="52"/>
      <c r="K34" s="55"/>
      <c r="L34" s="54">
        <v>2</v>
      </c>
      <c r="M34" s="56"/>
      <c r="N34" s="52"/>
      <c r="O34" s="55"/>
      <c r="P34" s="54">
        <v>3</v>
      </c>
      <c r="Q34" s="57"/>
      <c r="S34" s="58"/>
      <c r="T34" s="59">
        <v>4</v>
      </c>
      <c r="U34" s="57"/>
      <c r="W34" s="58"/>
      <c r="X34" s="59">
        <v>5</v>
      </c>
      <c r="Y34" s="57"/>
      <c r="Z34" s="3"/>
      <c r="AA34" s="3"/>
      <c r="AB34" s="58"/>
      <c r="AC34" s="53" t="s">
        <v>34</v>
      </c>
      <c r="AD34" s="57"/>
      <c r="AE34" s="52"/>
      <c r="AF34" s="55"/>
      <c r="AG34" s="63" t="s">
        <v>35</v>
      </c>
      <c r="AH34" s="64"/>
      <c r="AI34" s="11" t="s">
        <v>47</v>
      </c>
      <c r="AK34" s="11"/>
    </row>
    <row r="35" spans="1:40" ht="14.25" customHeight="1">
      <c r="A35" s="15" t="s">
        <v>12</v>
      </c>
      <c r="B35" s="1" t="str">
        <f>CONCATENATE(D29,"  -  ",D31)</f>
        <v>Ström Börje, KoKu  -  Wallius Esa, SeSi</v>
      </c>
      <c r="G35" s="65"/>
      <c r="H35" s="71" t="s">
        <v>27</v>
      </c>
      <c r="I35" s="66"/>
      <c r="J35" s="72"/>
      <c r="K35" s="65"/>
      <c r="L35" s="71" t="s">
        <v>27</v>
      </c>
      <c r="M35" s="66"/>
      <c r="N35" s="72"/>
      <c r="O35" s="65"/>
      <c r="P35" s="71" t="s">
        <v>27</v>
      </c>
      <c r="Q35" s="66"/>
      <c r="R35" s="73"/>
      <c r="S35" s="65"/>
      <c r="T35" s="71" t="s">
        <v>27</v>
      </c>
      <c r="U35" s="66"/>
      <c r="V35" s="73"/>
      <c r="W35" s="65"/>
      <c r="X35" s="71" t="s">
        <v>27</v>
      </c>
      <c r="Y35" s="66"/>
      <c r="Z35" s="72"/>
      <c r="AA35" s="72"/>
      <c r="AB35" s="74">
        <f>IF($G35-$I35&gt;0,1,0)+IF($K35-$M35&gt;0,1,0)+IF($O35-$Q35&gt;0,1,0)+IF($S35-$U35&gt;0,1,0)+IF($W35-$Y35&gt;0,1,0)</f>
        <v>0</v>
      </c>
      <c r="AC35" s="75" t="s">
        <v>27</v>
      </c>
      <c r="AD35" s="76">
        <f>IF($G35-$I35&lt;0,1,0)+IF($K35-$M35&lt;0,1,0)+IF($O35-$Q35&lt;0,1,0)+IF($S35-$U35&lt;0,1,0)+IF($W35-$Y35&lt;0,1,0)</f>
        <v>0</v>
      </c>
      <c r="AE35" s="77"/>
      <c r="AF35" s="78">
        <f>IF($AB35-$AD35&gt;0,1,0)</f>
        <v>0</v>
      </c>
      <c r="AG35" s="67" t="s">
        <v>27</v>
      </c>
      <c r="AH35" s="79">
        <f>IF($AB35-$AD35&lt;0,1,0)</f>
        <v>0</v>
      </c>
      <c r="AI35" s="111">
        <v>4</v>
      </c>
      <c r="AJ35" s="80"/>
      <c r="AK35" s="80"/>
      <c r="AM35" s="7"/>
      <c r="AN35" s="18"/>
    </row>
    <row r="36" spans="1:40" ht="14.25" customHeight="1">
      <c r="A36" s="15" t="s">
        <v>5</v>
      </c>
      <c r="B36" s="1" t="str">
        <f>CONCATENATE(D30,"  -  ",D32)</f>
        <v>Haavisto Kari, Kristiinankaupunki  -  Klockars Isak, KoKu</v>
      </c>
      <c r="G36" s="93">
        <v>13</v>
      </c>
      <c r="H36" s="81" t="s">
        <v>27</v>
      </c>
      <c r="I36" s="94">
        <v>11</v>
      </c>
      <c r="J36" s="72"/>
      <c r="K36" s="65">
        <v>9</v>
      </c>
      <c r="L36" s="71" t="s">
        <v>27</v>
      </c>
      <c r="M36" s="66">
        <v>11</v>
      </c>
      <c r="N36" s="72"/>
      <c r="O36" s="65">
        <v>11</v>
      </c>
      <c r="P36" s="71" t="s">
        <v>27</v>
      </c>
      <c r="Q36" s="66">
        <v>8</v>
      </c>
      <c r="R36" s="73"/>
      <c r="S36" s="65">
        <v>11</v>
      </c>
      <c r="T36" s="71" t="s">
        <v>27</v>
      </c>
      <c r="U36" s="66">
        <v>1</v>
      </c>
      <c r="V36" s="73"/>
      <c r="W36" s="65"/>
      <c r="X36" s="71" t="s">
        <v>27</v>
      </c>
      <c r="Y36" s="66"/>
      <c r="Z36" s="72"/>
      <c r="AA36" s="72"/>
      <c r="AB36" s="74">
        <f>IF($G36-$I36&gt;0,1,0)+IF($K36-$M36&gt;0,1,0)+IF($O36-$Q36&gt;0,1,0)+IF($S36-$U36&gt;0,1,0)+IF($W36-$Y36&gt;0,1,0)</f>
        <v>3</v>
      </c>
      <c r="AC36" s="75" t="s">
        <v>27</v>
      </c>
      <c r="AD36" s="76">
        <f>IF($G36-$I36&lt;0,1,0)+IF($K36-$M36&lt;0,1,0)+IF($O36-$Q36&lt;0,1,0)+IF($S36-$U36&lt;0,1,0)+IF($W36-$Y36&lt;0,1,0)</f>
        <v>1</v>
      </c>
      <c r="AE36" s="77"/>
      <c r="AF36" s="78">
        <f>IF($AB36-$AD36&gt;0,1,0)</f>
        <v>1</v>
      </c>
      <c r="AG36" s="67" t="s">
        <v>27</v>
      </c>
      <c r="AH36" s="79">
        <f>IF($AB36-$AD36&lt;0,1,0)</f>
        <v>0</v>
      </c>
      <c r="AI36" s="111">
        <v>3</v>
      </c>
      <c r="AJ36" s="80"/>
      <c r="AK36" s="80"/>
      <c r="AM36" s="7"/>
      <c r="AN36" s="18"/>
    </row>
    <row r="37" spans="1:40" ht="14.25" customHeight="1">
      <c r="A37" s="15"/>
      <c r="G37" s="82"/>
      <c r="H37" s="83"/>
      <c r="I37" s="84"/>
      <c r="J37" s="72"/>
      <c r="K37" s="82"/>
      <c r="L37" s="83"/>
      <c r="M37" s="84"/>
      <c r="N37" s="72"/>
      <c r="O37" s="82"/>
      <c r="P37" s="83"/>
      <c r="Q37" s="84"/>
      <c r="R37" s="73"/>
      <c r="S37" s="82"/>
      <c r="T37" s="83"/>
      <c r="U37" s="84"/>
      <c r="V37" s="73"/>
      <c r="W37" s="82"/>
      <c r="X37" s="83"/>
      <c r="Y37" s="84"/>
      <c r="Z37" s="72"/>
      <c r="AA37" s="72"/>
      <c r="AB37" s="74"/>
      <c r="AC37" s="75"/>
      <c r="AD37" s="76"/>
      <c r="AE37" s="77"/>
      <c r="AF37" s="78"/>
      <c r="AG37" s="68"/>
      <c r="AH37" s="79"/>
      <c r="AI37" s="111"/>
      <c r="AJ37" s="80"/>
      <c r="AK37" s="80"/>
      <c r="AN37" s="18"/>
    </row>
    <row r="38" spans="1:40" ht="14.25" customHeight="1">
      <c r="A38" s="15" t="s">
        <v>8</v>
      </c>
      <c r="B38" s="1" t="str">
        <f>CONCATENATE(D29,"  -  ",D32)</f>
        <v>Ström Börje, KoKu  -  Klockars Isak, KoKu</v>
      </c>
      <c r="G38" s="65">
        <v>11</v>
      </c>
      <c r="H38" s="71" t="s">
        <v>27</v>
      </c>
      <c r="I38" s="66">
        <v>4</v>
      </c>
      <c r="J38" s="72"/>
      <c r="K38" s="65">
        <v>11</v>
      </c>
      <c r="L38" s="71" t="s">
        <v>27</v>
      </c>
      <c r="M38" s="66">
        <v>5</v>
      </c>
      <c r="N38" s="72"/>
      <c r="O38" s="65">
        <v>11</v>
      </c>
      <c r="P38" s="71" t="s">
        <v>27</v>
      </c>
      <c r="Q38" s="66">
        <v>8</v>
      </c>
      <c r="R38" s="73"/>
      <c r="S38" s="65"/>
      <c r="T38" s="71" t="s">
        <v>27</v>
      </c>
      <c r="U38" s="66"/>
      <c r="V38" s="73"/>
      <c r="W38" s="65"/>
      <c r="X38" s="71" t="s">
        <v>27</v>
      </c>
      <c r="Y38" s="66"/>
      <c r="Z38" s="72"/>
      <c r="AA38" s="72"/>
      <c r="AB38" s="74">
        <f>IF($G38-$I38&gt;0,1,0)+IF($K38-$M38&gt;0,1,0)+IF($O38-$Q38&gt;0,1,0)+IF($S38-$U38&gt;0,1,0)+IF($W38-$Y38&gt;0,1,0)</f>
        <v>3</v>
      </c>
      <c r="AC38" s="75" t="s">
        <v>27</v>
      </c>
      <c r="AD38" s="76">
        <f>IF($G38-$I38&lt;0,1,0)+IF($K38-$M38&lt;0,1,0)+IF($O38-$Q38&lt;0,1,0)+IF($S38-$U38&lt;0,1,0)+IF($W38-$Y38&lt;0,1,0)</f>
        <v>0</v>
      </c>
      <c r="AE38" s="77"/>
      <c r="AF38" s="78">
        <f>IF($AB38-$AD38&gt;0,1,0)</f>
        <v>1</v>
      </c>
      <c r="AG38" s="67" t="s">
        <v>27</v>
      </c>
      <c r="AH38" s="79">
        <f>IF($AB38-$AD38&lt;0,1,0)</f>
        <v>0</v>
      </c>
      <c r="AI38" s="111">
        <v>2</v>
      </c>
      <c r="AJ38" s="80"/>
      <c r="AK38" s="80"/>
      <c r="AM38" s="7"/>
      <c r="AN38" s="18"/>
    </row>
    <row r="39" spans="1:40" ht="14.25" customHeight="1">
      <c r="A39" s="15" t="s">
        <v>17</v>
      </c>
      <c r="B39" s="1" t="str">
        <f>CONCATENATE(D30,"  -  ",D31)</f>
        <v>Haavisto Kari, Kristiinankaupunki  -  Wallius Esa, SeSi</v>
      </c>
      <c r="G39" s="65"/>
      <c r="H39" s="71" t="s">
        <v>27</v>
      </c>
      <c r="I39" s="66"/>
      <c r="J39" s="72"/>
      <c r="K39" s="65"/>
      <c r="L39" s="71" t="s">
        <v>27</v>
      </c>
      <c r="M39" s="66"/>
      <c r="N39" s="72"/>
      <c r="O39" s="65"/>
      <c r="P39" s="71" t="s">
        <v>27</v>
      </c>
      <c r="Q39" s="66"/>
      <c r="R39" s="73"/>
      <c r="S39" s="65"/>
      <c r="T39" s="71" t="s">
        <v>27</v>
      </c>
      <c r="U39" s="66"/>
      <c r="V39" s="73"/>
      <c r="W39" s="65"/>
      <c r="X39" s="71" t="s">
        <v>27</v>
      </c>
      <c r="Y39" s="66"/>
      <c r="Z39" s="72"/>
      <c r="AA39" s="72"/>
      <c r="AB39" s="74">
        <f>IF($G39-$I39&gt;0,1,0)+IF($K39-$M39&gt;0,1,0)+IF($O39-$Q39&gt;0,1,0)+IF($S39-$U39&gt;0,1,0)+IF($W39-$Y39&gt;0,1,0)</f>
        <v>0</v>
      </c>
      <c r="AC39" s="75" t="s">
        <v>27</v>
      </c>
      <c r="AD39" s="76">
        <f>IF($G39-$I39&lt;0,1,0)+IF($K39-$M39&lt;0,1,0)+IF($O39-$Q39&lt;0,1,0)+IF($S39-$U39&lt;0,1,0)+IF($W39-$Y39&lt;0,1,0)</f>
        <v>0</v>
      </c>
      <c r="AE39" s="77"/>
      <c r="AF39" s="78">
        <f>IF($AB39-$AD39&gt;0,1,0)</f>
        <v>0</v>
      </c>
      <c r="AG39" s="67" t="s">
        <v>27</v>
      </c>
      <c r="AH39" s="79">
        <f>IF($AB39-$AD39&lt;0,1,0)</f>
        <v>0</v>
      </c>
      <c r="AI39" s="111">
        <v>1</v>
      </c>
      <c r="AJ39" s="80"/>
      <c r="AK39" s="80"/>
      <c r="AM39" s="7"/>
      <c r="AN39" s="18"/>
    </row>
    <row r="40" spans="1:40" ht="14.25" customHeight="1">
      <c r="A40" s="15"/>
      <c r="G40" s="82"/>
      <c r="H40" s="83"/>
      <c r="I40" s="84"/>
      <c r="J40" s="72"/>
      <c r="K40" s="82"/>
      <c r="L40" s="83"/>
      <c r="M40" s="84"/>
      <c r="N40" s="72"/>
      <c r="O40" s="82"/>
      <c r="P40" s="83"/>
      <c r="Q40" s="84"/>
      <c r="R40" s="73"/>
      <c r="S40" s="82"/>
      <c r="T40" s="83"/>
      <c r="U40" s="84"/>
      <c r="V40" s="73"/>
      <c r="W40" s="82"/>
      <c r="X40" s="83"/>
      <c r="Y40" s="84"/>
      <c r="Z40" s="72"/>
      <c r="AA40" s="72"/>
      <c r="AB40" s="74"/>
      <c r="AC40" s="75"/>
      <c r="AD40" s="76"/>
      <c r="AE40" s="77"/>
      <c r="AF40" s="78"/>
      <c r="AG40" s="68"/>
      <c r="AH40" s="79"/>
      <c r="AI40" s="111"/>
      <c r="AJ40" s="80"/>
      <c r="AK40" s="80"/>
      <c r="AN40" s="18"/>
    </row>
    <row r="41" spans="1:40" ht="14.25" customHeight="1">
      <c r="A41" s="15" t="s">
        <v>20</v>
      </c>
      <c r="B41" s="1" t="str">
        <f>CONCATENATE(D29,"  -  ",D30)</f>
        <v>Ström Börje, KoKu  -  Haavisto Kari, Kristiinankaupunki</v>
      </c>
      <c r="G41" s="65">
        <v>6</v>
      </c>
      <c r="H41" s="71" t="s">
        <v>27</v>
      </c>
      <c r="I41" s="66">
        <v>11</v>
      </c>
      <c r="J41" s="72"/>
      <c r="K41" s="65">
        <v>11</v>
      </c>
      <c r="L41" s="71" t="s">
        <v>27</v>
      </c>
      <c r="M41" s="66">
        <v>9</v>
      </c>
      <c r="N41" s="72"/>
      <c r="O41" s="65">
        <v>6</v>
      </c>
      <c r="P41" s="71" t="s">
        <v>27</v>
      </c>
      <c r="Q41" s="66">
        <v>11</v>
      </c>
      <c r="R41" s="73"/>
      <c r="S41" s="65">
        <v>11</v>
      </c>
      <c r="T41" s="71" t="s">
        <v>27</v>
      </c>
      <c r="U41" s="66">
        <v>3</v>
      </c>
      <c r="V41" s="73"/>
      <c r="W41" s="65">
        <v>4</v>
      </c>
      <c r="X41" s="71" t="s">
        <v>27</v>
      </c>
      <c r="Y41" s="66">
        <v>11</v>
      </c>
      <c r="Z41" s="72"/>
      <c r="AA41" s="72"/>
      <c r="AB41" s="74">
        <f>IF($G41-$I41&gt;0,1,0)+IF($K41-$M41&gt;0,1,0)+IF($O41-$Q41&gt;0,1,0)+IF($S41-$U41&gt;0,1,0)+IF($W41-$Y41&gt;0,1,0)</f>
        <v>2</v>
      </c>
      <c r="AC41" s="75" t="s">
        <v>27</v>
      </c>
      <c r="AD41" s="76">
        <f>IF($G41-$I41&lt;0,1,0)+IF($K41-$M41&lt;0,1,0)+IF($O41-$Q41&lt;0,1,0)+IF($S41-$U41&lt;0,1,0)+IF($W41-$Y41&lt;0,1,0)</f>
        <v>3</v>
      </c>
      <c r="AE41" s="77"/>
      <c r="AF41" s="78">
        <f>IF($AB41-$AD41&gt;0,1,0)</f>
        <v>0</v>
      </c>
      <c r="AG41" s="67" t="s">
        <v>27</v>
      </c>
      <c r="AH41" s="79">
        <f>IF($AB41-$AD41&lt;0,1,0)</f>
        <v>1</v>
      </c>
      <c r="AI41" s="111">
        <v>4</v>
      </c>
      <c r="AJ41" s="80"/>
      <c r="AK41" s="80"/>
      <c r="AM41" s="7"/>
      <c r="AN41" s="18"/>
    </row>
    <row r="42" spans="1:40" ht="14.25" customHeight="1">
      <c r="A42" s="15" t="s">
        <v>21</v>
      </c>
      <c r="B42" s="1" t="str">
        <f>CONCATENATE(D31,"  -  ",D32)</f>
        <v>Wallius Esa, SeSi  -  Klockars Isak, KoKu</v>
      </c>
      <c r="G42" s="65"/>
      <c r="H42" s="71" t="s">
        <v>27</v>
      </c>
      <c r="I42" s="66"/>
      <c r="J42" s="72"/>
      <c r="K42" s="65"/>
      <c r="L42" s="71" t="s">
        <v>27</v>
      </c>
      <c r="M42" s="66"/>
      <c r="N42" s="72"/>
      <c r="O42" s="65"/>
      <c r="P42" s="71" t="s">
        <v>27</v>
      </c>
      <c r="Q42" s="66"/>
      <c r="R42" s="73"/>
      <c r="S42" s="65"/>
      <c r="T42" s="71" t="s">
        <v>27</v>
      </c>
      <c r="U42" s="66"/>
      <c r="V42" s="73"/>
      <c r="W42" s="65"/>
      <c r="X42" s="71" t="s">
        <v>27</v>
      </c>
      <c r="Y42" s="66"/>
      <c r="Z42" s="72"/>
      <c r="AA42" s="72"/>
      <c r="AB42" s="85">
        <f>IF($G42-$I42&gt;0,1,0)+IF($K42-$M42&gt;0,1,0)+IF($O42-$Q42&gt;0,1,0)+IF($S42-$U42&gt;0,1,0)+IF($W42-$Y42&gt;0,1,0)</f>
        <v>0</v>
      </c>
      <c r="AC42" s="86" t="s">
        <v>27</v>
      </c>
      <c r="AD42" s="87">
        <f>IF($G42-$I42&lt;0,1,0)+IF($K42-$M42&lt;0,1,0)+IF($O42-$Q42&lt;0,1,0)+IF($S42-$U42&lt;0,1,0)+IF($W42-$Y42&lt;0,1,0)</f>
        <v>0</v>
      </c>
      <c r="AE42" s="77"/>
      <c r="AF42" s="88">
        <f>IF($AB42-$AD42&gt;0,1,0)</f>
        <v>0</v>
      </c>
      <c r="AG42" s="69" t="s">
        <v>27</v>
      </c>
      <c r="AH42" s="89">
        <f>IF($AB42-$AD42&lt;0,1,0)</f>
        <v>0</v>
      </c>
      <c r="AI42" s="111">
        <v>2</v>
      </c>
      <c r="AJ42" s="80"/>
      <c r="AK42" s="80"/>
      <c r="AM42" s="7"/>
      <c r="AN42" s="18"/>
    </row>
    <row r="43" spans="7:37" ht="14.25" customHeight="1">
      <c r="G43" s="90"/>
      <c r="H43" s="90"/>
      <c r="I43" s="90"/>
      <c r="J43" s="90"/>
      <c r="K43" s="90"/>
      <c r="L43" s="90"/>
      <c r="M43" s="90"/>
      <c r="N43" s="90"/>
      <c r="O43" s="90"/>
      <c r="P43" s="91"/>
      <c r="Q43" s="92"/>
      <c r="R43" s="92"/>
      <c r="S43" s="92"/>
      <c r="T43" s="92"/>
      <c r="U43" s="80"/>
      <c r="V43" s="80"/>
      <c r="W43" s="80"/>
      <c r="X43" s="80"/>
      <c r="Y43" s="80"/>
      <c r="Z43" s="80"/>
      <c r="AA43" s="80"/>
      <c r="AB43" s="80"/>
      <c r="AC43" s="90"/>
      <c r="AD43" s="90"/>
      <c r="AE43" s="90"/>
      <c r="AF43" s="90"/>
      <c r="AG43" s="80"/>
      <c r="AH43" s="80"/>
      <c r="AI43" s="80"/>
      <c r="AJ43" s="80"/>
      <c r="AK43" s="80"/>
    </row>
    <row r="44" spans="7:37" ht="14.25" customHeight="1"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</row>
  </sheetData>
  <sheetProtection/>
  <mergeCells count="60">
    <mergeCell ref="Y9:AC9"/>
    <mergeCell ref="AD9:AH9"/>
    <mergeCell ref="Y10:AC10"/>
    <mergeCell ref="AD10:AH10"/>
    <mergeCell ref="O9:S9"/>
    <mergeCell ref="T9:X9"/>
    <mergeCell ref="E9:I9"/>
    <mergeCell ref="J9:N9"/>
    <mergeCell ref="E10:I10"/>
    <mergeCell ref="J10:N10"/>
    <mergeCell ref="E11:I11"/>
    <mergeCell ref="J11:N11"/>
    <mergeCell ref="O11:S11"/>
    <mergeCell ref="T11:X11"/>
    <mergeCell ref="O10:S10"/>
    <mergeCell ref="T10:X10"/>
    <mergeCell ref="E12:I12"/>
    <mergeCell ref="J12:N12"/>
    <mergeCell ref="O12:S12"/>
    <mergeCell ref="T12:X12"/>
    <mergeCell ref="E13:I13"/>
    <mergeCell ref="J13:N13"/>
    <mergeCell ref="O13:S13"/>
    <mergeCell ref="T13:X13"/>
    <mergeCell ref="Y11:AC11"/>
    <mergeCell ref="AD11:AH11"/>
    <mergeCell ref="Y12:AC12"/>
    <mergeCell ref="AD12:AH12"/>
    <mergeCell ref="Y13:AC13"/>
    <mergeCell ref="AD13:AH13"/>
    <mergeCell ref="E29:I29"/>
    <mergeCell ref="J29:N29"/>
    <mergeCell ref="O29:S29"/>
    <mergeCell ref="T29:X29"/>
    <mergeCell ref="E28:I28"/>
    <mergeCell ref="J28:N28"/>
    <mergeCell ref="O28:S28"/>
    <mergeCell ref="T28:X28"/>
    <mergeCell ref="Y28:AC28"/>
    <mergeCell ref="AD28:AH28"/>
    <mergeCell ref="Y29:AC29"/>
    <mergeCell ref="AD29:AH29"/>
    <mergeCell ref="Y30:AC30"/>
    <mergeCell ref="AD30:AH30"/>
    <mergeCell ref="Y31:AC31"/>
    <mergeCell ref="AD31:AH31"/>
    <mergeCell ref="E30:I30"/>
    <mergeCell ref="J30:N30"/>
    <mergeCell ref="E31:I31"/>
    <mergeCell ref="J31:N31"/>
    <mergeCell ref="O31:S31"/>
    <mergeCell ref="T31:X31"/>
    <mergeCell ref="O30:S30"/>
    <mergeCell ref="T30:X30"/>
    <mergeCell ref="Y32:AC32"/>
    <mergeCell ref="AD32:AH32"/>
    <mergeCell ref="E32:I32"/>
    <mergeCell ref="J32:N32"/>
    <mergeCell ref="O32:S32"/>
    <mergeCell ref="T32:X32"/>
  </mergeCells>
  <printOptions/>
  <pageMargins left="0" right="0" top="0" bottom="0" header="0.5118110236220472" footer="0.5118110236220472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44"/>
  <sheetViews>
    <sheetView zoomScale="75" zoomScaleNormal="75" zoomScalePageLayoutView="0" workbookViewId="0" topLeftCell="A10">
      <selection activeCell="AI32" sqref="AI32"/>
    </sheetView>
  </sheetViews>
  <sheetFormatPr defaultColWidth="9.140625" defaultRowHeight="14.25" customHeight="1" outlineLevelCol="1"/>
  <cols>
    <col min="1" max="1" width="5.140625" style="1" customWidth="1" outlineLevel="1"/>
    <col min="2" max="2" width="3.421875" style="1" customWidth="1"/>
    <col min="3" max="3" width="5.8515625" style="1" bestFit="1" customWidth="1"/>
    <col min="4" max="4" width="32.8515625" style="1" customWidth="1"/>
    <col min="5" max="24" width="3.00390625" style="1" customWidth="1"/>
    <col min="25" max="29" width="2.8515625" style="1" customWidth="1"/>
    <col min="30" max="34" width="3.00390625" style="1" customWidth="1"/>
    <col min="35" max="39" width="14.421875" style="1" customWidth="1"/>
    <col min="40" max="16384" width="9.140625" style="1" customWidth="1"/>
  </cols>
  <sheetData>
    <row r="1" spans="2:34" ht="20.25">
      <c r="B1" s="8" t="s">
        <v>53</v>
      </c>
      <c r="Y1" s="19" t="s">
        <v>28</v>
      </c>
      <c r="AE1" s="19"/>
      <c r="AF1" s="19"/>
      <c r="AG1" s="19"/>
      <c r="AH1" s="19"/>
    </row>
    <row r="2" spans="2:37" ht="18">
      <c r="B2" s="10" t="s">
        <v>26</v>
      </c>
      <c r="Y2" s="1" t="s">
        <v>3</v>
      </c>
      <c r="AF2" s="28" t="s">
        <v>12</v>
      </c>
      <c r="AI2" s="28" t="s">
        <v>5</v>
      </c>
      <c r="AK2" s="28"/>
    </row>
    <row r="3" spans="2:37" ht="15" customHeight="1">
      <c r="B3" s="9"/>
      <c r="Y3" s="1" t="s">
        <v>7</v>
      </c>
      <c r="AF3" s="28" t="s">
        <v>8</v>
      </c>
      <c r="AI3" s="28" t="s">
        <v>17</v>
      </c>
      <c r="AK3" s="28"/>
    </row>
    <row r="4" spans="2:37" ht="15" customHeight="1">
      <c r="B4" s="10" t="s">
        <v>54</v>
      </c>
      <c r="Y4" s="1" t="s">
        <v>11</v>
      </c>
      <c r="AF4" s="28" t="s">
        <v>20</v>
      </c>
      <c r="AI4" s="28" t="s">
        <v>21</v>
      </c>
      <c r="AK4" s="28"/>
    </row>
    <row r="5" spans="2:37" ht="15" customHeight="1">
      <c r="B5" s="10"/>
      <c r="AI5" s="28"/>
      <c r="AJ5" s="28"/>
      <c r="AK5" s="28"/>
    </row>
    <row r="6" spans="2:37" ht="15" customHeight="1">
      <c r="B6" s="10" t="s">
        <v>46</v>
      </c>
      <c r="AI6" s="28"/>
      <c r="AJ6" s="28"/>
      <c r="AK6" s="28"/>
    </row>
    <row r="7" ht="15" customHeight="1">
      <c r="B7" s="9"/>
    </row>
    <row r="8" spans="2:4" ht="14.25" customHeight="1">
      <c r="B8" s="95" t="s">
        <v>40</v>
      </c>
      <c r="C8" s="31"/>
      <c r="D8" s="31"/>
    </row>
    <row r="9" spans="2:35" ht="14.25" customHeight="1">
      <c r="B9" s="12"/>
      <c r="C9" s="13"/>
      <c r="D9" s="14"/>
      <c r="E9" s="128">
        <v>1</v>
      </c>
      <c r="F9" s="129"/>
      <c r="G9" s="129"/>
      <c r="H9" s="129"/>
      <c r="I9" s="130"/>
      <c r="J9" s="128">
        <v>2</v>
      </c>
      <c r="K9" s="129"/>
      <c r="L9" s="129"/>
      <c r="M9" s="129"/>
      <c r="N9" s="130"/>
      <c r="O9" s="128">
        <v>3</v>
      </c>
      <c r="P9" s="129"/>
      <c r="Q9" s="129"/>
      <c r="R9" s="129"/>
      <c r="S9" s="130"/>
      <c r="T9" s="128">
        <v>4</v>
      </c>
      <c r="U9" s="129"/>
      <c r="V9" s="129"/>
      <c r="W9" s="129"/>
      <c r="X9" s="130"/>
      <c r="Y9" s="128" t="s">
        <v>0</v>
      </c>
      <c r="Z9" s="129"/>
      <c r="AA9" s="129"/>
      <c r="AB9" s="129"/>
      <c r="AC9" s="130"/>
      <c r="AD9" s="128" t="s">
        <v>1</v>
      </c>
      <c r="AE9" s="129"/>
      <c r="AF9" s="129"/>
      <c r="AG9" s="129"/>
      <c r="AH9" s="130"/>
      <c r="AI9" s="29" t="s">
        <v>2</v>
      </c>
    </row>
    <row r="10" spans="1:35" ht="14.25" customHeight="1">
      <c r="A10" s="20">
        <v>34</v>
      </c>
      <c r="B10" s="30">
        <v>1</v>
      </c>
      <c r="C10" s="36"/>
      <c r="D10" s="14" t="str">
        <f>IF(A10=0,"",INDEX(Nimet!$A$2:$D$251,A10,4))</f>
        <v>Koistinen Juho, SeSi</v>
      </c>
      <c r="E10" s="125"/>
      <c r="F10" s="126"/>
      <c r="G10" s="126"/>
      <c r="H10" s="126"/>
      <c r="I10" s="127"/>
      <c r="J10" s="122" t="str">
        <f>CONCATENATE(AB22,"-",AD22)</f>
        <v>2-3</v>
      </c>
      <c r="K10" s="123"/>
      <c r="L10" s="123"/>
      <c r="M10" s="123"/>
      <c r="N10" s="124"/>
      <c r="O10" s="122" t="str">
        <f>CONCATENATE(AB16,"-",AD16)</f>
        <v>3-2</v>
      </c>
      <c r="P10" s="123"/>
      <c r="Q10" s="123"/>
      <c r="R10" s="123"/>
      <c r="S10" s="124"/>
      <c r="T10" s="122" t="str">
        <f>CONCATENATE(AB19,"-",AD19)</f>
        <v>3-0</v>
      </c>
      <c r="U10" s="123"/>
      <c r="V10" s="123"/>
      <c r="W10" s="123"/>
      <c r="X10" s="124"/>
      <c r="Y10" s="128" t="str">
        <f>CONCATENATE(AF16+AF19+AF22,"-",AH16+AH19+AH22)</f>
        <v>2-1</v>
      </c>
      <c r="Z10" s="129"/>
      <c r="AA10" s="129"/>
      <c r="AB10" s="129"/>
      <c r="AC10" s="130"/>
      <c r="AD10" s="128" t="str">
        <f>CONCATENATE(AB16+AB19+AB22,"-",AD16+AD19+AD22)</f>
        <v>8-5</v>
      </c>
      <c r="AE10" s="129"/>
      <c r="AF10" s="129"/>
      <c r="AG10" s="129"/>
      <c r="AH10" s="130"/>
      <c r="AI10" s="70" t="s">
        <v>31</v>
      </c>
    </row>
    <row r="11" spans="1:35" ht="14.25" customHeight="1">
      <c r="A11" s="20">
        <v>37</v>
      </c>
      <c r="B11" s="30">
        <v>2</v>
      </c>
      <c r="C11" s="36"/>
      <c r="D11" s="14" t="str">
        <f>IF(A11=0,"",INDEX(Nimet!$A$2:$D$251,A11,4))</f>
        <v>Rissanen Unto, SeSi</v>
      </c>
      <c r="E11" s="122" t="str">
        <f>CONCATENATE(AD22,"-",AB22)</f>
        <v>3-2</v>
      </c>
      <c r="F11" s="123"/>
      <c r="G11" s="123"/>
      <c r="H11" s="123"/>
      <c r="I11" s="124"/>
      <c r="J11" s="125"/>
      <c r="K11" s="126"/>
      <c r="L11" s="126"/>
      <c r="M11" s="126"/>
      <c r="N11" s="127"/>
      <c r="O11" s="122" t="str">
        <f>CONCATENATE(AB20,"-",AD20)</f>
        <v>3-2</v>
      </c>
      <c r="P11" s="123"/>
      <c r="Q11" s="123"/>
      <c r="R11" s="123"/>
      <c r="S11" s="124"/>
      <c r="T11" s="122" t="str">
        <f>CONCATENATE(AB17,"-",AD17)</f>
        <v>3-0</v>
      </c>
      <c r="U11" s="123"/>
      <c r="V11" s="123"/>
      <c r="W11" s="123"/>
      <c r="X11" s="124"/>
      <c r="Y11" s="128" t="str">
        <f>CONCATENATE(AF17+AF20+AH22,"-",AH17+AH20+AF22)</f>
        <v>3-0</v>
      </c>
      <c r="Z11" s="129"/>
      <c r="AA11" s="129"/>
      <c r="AB11" s="129"/>
      <c r="AC11" s="130"/>
      <c r="AD11" s="128" t="str">
        <f>CONCATENATE(AB17+AB20+AD22,"-",AD17+AD20+AB22)</f>
        <v>9-4</v>
      </c>
      <c r="AE11" s="129"/>
      <c r="AF11" s="129"/>
      <c r="AG11" s="129"/>
      <c r="AH11" s="130"/>
      <c r="AI11" s="70" t="s">
        <v>30</v>
      </c>
    </row>
    <row r="12" spans="1:35" ht="14.25" customHeight="1">
      <c r="A12" s="20">
        <v>19</v>
      </c>
      <c r="B12" s="30">
        <v>3</v>
      </c>
      <c r="C12" s="36"/>
      <c r="D12" s="14" t="str">
        <f>IF(A12=0,"",INDEX(Nimet!$A$2:$D$251,A12,4))</f>
        <v>Storbacka Victor, KoKu</v>
      </c>
      <c r="E12" s="122" t="str">
        <f>CONCATENATE(AD16,"-",AB16)</f>
        <v>2-3</v>
      </c>
      <c r="F12" s="123"/>
      <c r="G12" s="123"/>
      <c r="H12" s="123"/>
      <c r="I12" s="124"/>
      <c r="J12" s="122" t="str">
        <f>CONCATENATE(AD20,"-",AB20)</f>
        <v>2-3</v>
      </c>
      <c r="K12" s="123"/>
      <c r="L12" s="123"/>
      <c r="M12" s="123"/>
      <c r="N12" s="124"/>
      <c r="O12" s="125"/>
      <c r="P12" s="126"/>
      <c r="Q12" s="126"/>
      <c r="R12" s="126"/>
      <c r="S12" s="127"/>
      <c r="T12" s="122" t="str">
        <f>CONCATENATE(AB23,"-",AD23)</f>
        <v>3-1</v>
      </c>
      <c r="U12" s="123"/>
      <c r="V12" s="123"/>
      <c r="W12" s="123"/>
      <c r="X12" s="124"/>
      <c r="Y12" s="128" t="str">
        <f>CONCATENATE(AH16+AH20+AF23,"-",AF16+AF20+AH23)</f>
        <v>1-2</v>
      </c>
      <c r="Z12" s="129"/>
      <c r="AA12" s="129"/>
      <c r="AB12" s="129"/>
      <c r="AC12" s="130"/>
      <c r="AD12" s="128" t="str">
        <f>CONCATENATE(AD16+AD20+AB23,"-",AB16+AB20+AD23)</f>
        <v>7-7</v>
      </c>
      <c r="AE12" s="129"/>
      <c r="AF12" s="129"/>
      <c r="AG12" s="129"/>
      <c r="AH12" s="130"/>
      <c r="AI12" s="70" t="s">
        <v>32</v>
      </c>
    </row>
    <row r="13" spans="1:35" ht="14.25" customHeight="1">
      <c r="A13" s="20">
        <v>7</v>
      </c>
      <c r="B13" s="30">
        <v>4</v>
      </c>
      <c r="C13" s="36"/>
      <c r="D13" s="14" t="str">
        <f>IF(A13=0,"",INDEX(Nimet!$A$2:$D$251,A13,4))</f>
        <v>Siltanen Juha, JuVo</v>
      </c>
      <c r="E13" s="122" t="str">
        <f>CONCATENATE(AD19,"-",AB19)</f>
        <v>0-3</v>
      </c>
      <c r="F13" s="123"/>
      <c r="G13" s="123"/>
      <c r="H13" s="123"/>
      <c r="I13" s="124"/>
      <c r="J13" s="122" t="str">
        <f>CONCATENATE(AD17,"-",AB17)</f>
        <v>0-3</v>
      </c>
      <c r="K13" s="123"/>
      <c r="L13" s="123"/>
      <c r="M13" s="123"/>
      <c r="N13" s="124"/>
      <c r="O13" s="122" t="str">
        <f>CONCATENATE(AD23,"-",AB23)</f>
        <v>1-3</v>
      </c>
      <c r="P13" s="123"/>
      <c r="Q13" s="123"/>
      <c r="R13" s="123"/>
      <c r="S13" s="124"/>
      <c r="T13" s="125"/>
      <c r="U13" s="126"/>
      <c r="V13" s="126"/>
      <c r="W13" s="126"/>
      <c r="X13" s="127"/>
      <c r="Y13" s="128" t="str">
        <f>CONCATENATE(AH17+AH19+AH23,"-",AF17+AF19+AF23)</f>
        <v>0-3</v>
      </c>
      <c r="Z13" s="129"/>
      <c r="AA13" s="129"/>
      <c r="AB13" s="129"/>
      <c r="AC13" s="130"/>
      <c r="AD13" s="128" t="str">
        <f>CONCATENATE(AD17+AD19+AD23,"-",AB17+AB19+AB23)</f>
        <v>1-9</v>
      </c>
      <c r="AE13" s="129"/>
      <c r="AF13" s="129"/>
      <c r="AG13" s="129"/>
      <c r="AH13" s="130"/>
      <c r="AI13" s="70" t="s">
        <v>116</v>
      </c>
    </row>
    <row r="14" spans="1:38" ht="14.25" customHeight="1">
      <c r="A14" s="16"/>
      <c r="B14" s="3"/>
      <c r="C14" s="3"/>
      <c r="D14" s="3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17"/>
      <c r="AJ14" s="6"/>
      <c r="AK14" s="6"/>
      <c r="AL14" s="6"/>
    </row>
    <row r="15" spans="2:37" ht="14.25" customHeight="1">
      <c r="B15" s="19" t="s">
        <v>28</v>
      </c>
      <c r="G15" s="60"/>
      <c r="H15" s="61">
        <v>1</v>
      </c>
      <c r="I15" s="62"/>
      <c r="J15" s="52"/>
      <c r="K15" s="55"/>
      <c r="L15" s="54">
        <v>2</v>
      </c>
      <c r="M15" s="56"/>
      <c r="N15" s="52"/>
      <c r="O15" s="55"/>
      <c r="P15" s="54">
        <v>3</v>
      </c>
      <c r="Q15" s="57"/>
      <c r="S15" s="58"/>
      <c r="T15" s="59">
        <v>4</v>
      </c>
      <c r="U15" s="57"/>
      <c r="W15" s="58"/>
      <c r="X15" s="59">
        <v>5</v>
      </c>
      <c r="Y15" s="57"/>
      <c r="Z15" s="3"/>
      <c r="AA15" s="3"/>
      <c r="AB15" s="58"/>
      <c r="AC15" s="53" t="s">
        <v>34</v>
      </c>
      <c r="AD15" s="57"/>
      <c r="AE15" s="52"/>
      <c r="AF15" s="55"/>
      <c r="AG15" s="63" t="s">
        <v>35</v>
      </c>
      <c r="AH15" s="64"/>
      <c r="AI15" s="11" t="s">
        <v>47</v>
      </c>
      <c r="AK15" s="11"/>
    </row>
    <row r="16" spans="1:40" ht="14.25" customHeight="1">
      <c r="A16" s="15" t="s">
        <v>12</v>
      </c>
      <c r="B16" s="1" t="str">
        <f>CONCATENATE(D10,"  -  ",D12)</f>
        <v>Koistinen Juho, SeSi  -  Storbacka Victor, KoKu</v>
      </c>
      <c r="G16" s="65">
        <v>4</v>
      </c>
      <c r="H16" s="71" t="s">
        <v>27</v>
      </c>
      <c r="I16" s="66">
        <v>11</v>
      </c>
      <c r="J16" s="72"/>
      <c r="K16" s="65">
        <v>7</v>
      </c>
      <c r="L16" s="71" t="s">
        <v>27</v>
      </c>
      <c r="M16" s="66">
        <v>11</v>
      </c>
      <c r="N16" s="72"/>
      <c r="O16" s="65">
        <v>11</v>
      </c>
      <c r="P16" s="71" t="s">
        <v>27</v>
      </c>
      <c r="Q16" s="66">
        <v>8</v>
      </c>
      <c r="R16" s="73"/>
      <c r="S16" s="65">
        <v>11</v>
      </c>
      <c r="T16" s="71" t="s">
        <v>27</v>
      </c>
      <c r="U16" s="66">
        <v>9</v>
      </c>
      <c r="V16" s="73"/>
      <c r="W16" s="65">
        <v>11</v>
      </c>
      <c r="X16" s="71" t="s">
        <v>27</v>
      </c>
      <c r="Y16" s="66">
        <v>4</v>
      </c>
      <c r="Z16" s="72"/>
      <c r="AA16" s="72"/>
      <c r="AB16" s="74">
        <f>IF($G16-$I16&gt;0,1,0)+IF($K16-$M16&gt;0,1,0)+IF($O16-$Q16&gt;0,1,0)+IF($S16-$U16&gt;0,1,0)+IF($W16-$Y16&gt;0,1,0)</f>
        <v>3</v>
      </c>
      <c r="AC16" s="75" t="s">
        <v>27</v>
      </c>
      <c r="AD16" s="76">
        <f>IF($G16-$I16&lt;0,1,0)+IF($K16-$M16&lt;0,1,0)+IF($O16-$Q16&lt;0,1,0)+IF($S16-$U16&lt;0,1,0)+IF($W16-$Y16&lt;0,1,0)</f>
        <v>2</v>
      </c>
      <c r="AE16" s="77"/>
      <c r="AF16" s="78">
        <f>IF($AB16-$AD16&gt;0,1,0)</f>
        <v>1</v>
      </c>
      <c r="AG16" s="67" t="s">
        <v>27</v>
      </c>
      <c r="AH16" s="79">
        <f>IF($AB16-$AD16&lt;0,1,0)</f>
        <v>0</v>
      </c>
      <c r="AI16" s="111">
        <v>4</v>
      </c>
      <c r="AJ16" s="80"/>
      <c r="AK16" s="80"/>
      <c r="AM16" s="7"/>
      <c r="AN16" s="18"/>
    </row>
    <row r="17" spans="1:40" ht="14.25" customHeight="1">
      <c r="A17" s="15" t="s">
        <v>5</v>
      </c>
      <c r="B17" s="1" t="str">
        <f>CONCATENATE(D11,"  -  ",D13)</f>
        <v>Rissanen Unto, SeSi  -  Siltanen Juha, JuVo</v>
      </c>
      <c r="G17" s="93">
        <v>11</v>
      </c>
      <c r="H17" s="81" t="s">
        <v>27</v>
      </c>
      <c r="I17" s="94">
        <v>5</v>
      </c>
      <c r="J17" s="72"/>
      <c r="K17" s="65">
        <v>11</v>
      </c>
      <c r="L17" s="71" t="s">
        <v>27</v>
      </c>
      <c r="M17" s="66">
        <v>8</v>
      </c>
      <c r="N17" s="72"/>
      <c r="O17" s="65">
        <v>11</v>
      </c>
      <c r="P17" s="71" t="s">
        <v>27</v>
      </c>
      <c r="Q17" s="66">
        <v>4</v>
      </c>
      <c r="R17" s="73"/>
      <c r="S17" s="65"/>
      <c r="T17" s="71" t="s">
        <v>27</v>
      </c>
      <c r="U17" s="66"/>
      <c r="V17" s="73"/>
      <c r="W17" s="65"/>
      <c r="X17" s="71" t="s">
        <v>27</v>
      </c>
      <c r="Y17" s="66"/>
      <c r="Z17" s="72"/>
      <c r="AA17" s="72"/>
      <c r="AB17" s="74">
        <f>IF($G17-$I17&gt;0,1,0)+IF($K17-$M17&gt;0,1,0)+IF($O17-$Q17&gt;0,1,0)+IF($S17-$U17&gt;0,1,0)+IF($W17-$Y17&gt;0,1,0)</f>
        <v>3</v>
      </c>
      <c r="AC17" s="75" t="s">
        <v>27</v>
      </c>
      <c r="AD17" s="76">
        <f>IF($G17-$I17&lt;0,1,0)+IF($K17-$M17&lt;0,1,0)+IF($O17-$Q17&lt;0,1,0)+IF($S17-$U17&lt;0,1,0)+IF($W17-$Y17&lt;0,1,0)</f>
        <v>0</v>
      </c>
      <c r="AE17" s="77"/>
      <c r="AF17" s="78">
        <f>IF($AB17-$AD17&gt;0,1,0)</f>
        <v>1</v>
      </c>
      <c r="AG17" s="67" t="s">
        <v>27</v>
      </c>
      <c r="AH17" s="79">
        <f>IF($AB17-$AD17&lt;0,1,0)</f>
        <v>0</v>
      </c>
      <c r="AI17" s="111">
        <v>3</v>
      </c>
      <c r="AJ17" s="80"/>
      <c r="AK17" s="80"/>
      <c r="AM17" s="7"/>
      <c r="AN17" s="18"/>
    </row>
    <row r="18" spans="1:40" ht="14.25" customHeight="1">
      <c r="A18" s="15"/>
      <c r="G18" s="82"/>
      <c r="H18" s="83"/>
      <c r="I18" s="84"/>
      <c r="J18" s="72"/>
      <c r="K18" s="82"/>
      <c r="L18" s="83"/>
      <c r="M18" s="84"/>
      <c r="N18" s="72"/>
      <c r="O18" s="82"/>
      <c r="P18" s="83"/>
      <c r="Q18" s="84"/>
      <c r="R18" s="73"/>
      <c r="S18" s="82"/>
      <c r="T18" s="83"/>
      <c r="U18" s="84"/>
      <c r="V18" s="73"/>
      <c r="W18" s="82"/>
      <c r="X18" s="83"/>
      <c r="Y18" s="84"/>
      <c r="Z18" s="72"/>
      <c r="AA18" s="72"/>
      <c r="AB18" s="74"/>
      <c r="AC18" s="75"/>
      <c r="AD18" s="76"/>
      <c r="AE18" s="77"/>
      <c r="AF18" s="78"/>
      <c r="AG18" s="68"/>
      <c r="AH18" s="79"/>
      <c r="AI18" s="111"/>
      <c r="AJ18" s="80"/>
      <c r="AK18" s="80"/>
      <c r="AN18" s="18"/>
    </row>
    <row r="19" spans="1:40" ht="14.25" customHeight="1">
      <c r="A19" s="15" t="s">
        <v>8</v>
      </c>
      <c r="B19" s="1" t="str">
        <f>CONCATENATE(D10,"  -  ",D13)</f>
        <v>Koistinen Juho, SeSi  -  Siltanen Juha, JuVo</v>
      </c>
      <c r="G19" s="65">
        <v>11</v>
      </c>
      <c r="H19" s="71" t="s">
        <v>27</v>
      </c>
      <c r="I19" s="66">
        <v>3</v>
      </c>
      <c r="J19" s="72"/>
      <c r="K19" s="65">
        <v>11</v>
      </c>
      <c r="L19" s="71" t="s">
        <v>27</v>
      </c>
      <c r="M19" s="66">
        <v>4</v>
      </c>
      <c r="N19" s="72"/>
      <c r="O19" s="65">
        <v>11</v>
      </c>
      <c r="P19" s="71" t="s">
        <v>27</v>
      </c>
      <c r="Q19" s="66">
        <v>7</v>
      </c>
      <c r="R19" s="73"/>
      <c r="S19" s="65"/>
      <c r="T19" s="71" t="s">
        <v>27</v>
      </c>
      <c r="U19" s="66"/>
      <c r="V19" s="73"/>
      <c r="W19" s="65"/>
      <c r="X19" s="71" t="s">
        <v>27</v>
      </c>
      <c r="Y19" s="66"/>
      <c r="Z19" s="72"/>
      <c r="AA19" s="72"/>
      <c r="AB19" s="74">
        <f>IF($G19-$I19&gt;0,1,0)+IF($K19-$M19&gt;0,1,0)+IF($O19-$Q19&gt;0,1,0)+IF($S19-$U19&gt;0,1,0)+IF($W19-$Y19&gt;0,1,0)</f>
        <v>3</v>
      </c>
      <c r="AC19" s="75" t="s">
        <v>27</v>
      </c>
      <c r="AD19" s="76">
        <f>IF($G19-$I19&lt;0,1,0)+IF($K19-$M19&lt;0,1,0)+IF($O19-$Q19&lt;0,1,0)+IF($S19-$U19&lt;0,1,0)+IF($W19-$Y19&lt;0,1,0)</f>
        <v>0</v>
      </c>
      <c r="AE19" s="77"/>
      <c r="AF19" s="78">
        <f>IF($AB19-$AD19&gt;0,1,0)</f>
        <v>1</v>
      </c>
      <c r="AG19" s="67" t="s">
        <v>27</v>
      </c>
      <c r="AH19" s="79">
        <f>IF($AB19-$AD19&lt;0,1,0)</f>
        <v>0</v>
      </c>
      <c r="AI19" s="111">
        <v>2</v>
      </c>
      <c r="AJ19" s="80"/>
      <c r="AK19" s="80"/>
      <c r="AM19" s="7"/>
      <c r="AN19" s="18"/>
    </row>
    <row r="20" spans="1:40" ht="14.25" customHeight="1">
      <c r="A20" s="15" t="s">
        <v>17</v>
      </c>
      <c r="B20" s="1" t="str">
        <f>CONCATENATE(D11,"  -  ",D12)</f>
        <v>Rissanen Unto, SeSi  -  Storbacka Victor, KoKu</v>
      </c>
      <c r="G20" s="65">
        <v>11</v>
      </c>
      <c r="H20" s="71" t="s">
        <v>27</v>
      </c>
      <c r="I20" s="66">
        <v>7</v>
      </c>
      <c r="J20" s="72"/>
      <c r="K20" s="65">
        <v>11</v>
      </c>
      <c r="L20" s="71" t="s">
        <v>27</v>
      </c>
      <c r="M20" s="66">
        <v>8</v>
      </c>
      <c r="N20" s="72"/>
      <c r="O20" s="65">
        <v>6</v>
      </c>
      <c r="P20" s="71" t="s">
        <v>27</v>
      </c>
      <c r="Q20" s="66">
        <v>11</v>
      </c>
      <c r="R20" s="73"/>
      <c r="S20" s="65">
        <v>2</v>
      </c>
      <c r="T20" s="71" t="s">
        <v>27</v>
      </c>
      <c r="U20" s="66">
        <v>11</v>
      </c>
      <c r="V20" s="73"/>
      <c r="W20" s="65">
        <v>11</v>
      </c>
      <c r="X20" s="71" t="s">
        <v>27</v>
      </c>
      <c r="Y20" s="66">
        <v>7</v>
      </c>
      <c r="Z20" s="72"/>
      <c r="AA20" s="72"/>
      <c r="AB20" s="74">
        <f>IF($G20-$I20&gt;0,1,0)+IF($K20-$M20&gt;0,1,0)+IF($O20-$Q20&gt;0,1,0)+IF($S20-$U20&gt;0,1,0)+IF($W20-$Y20&gt;0,1,0)</f>
        <v>3</v>
      </c>
      <c r="AC20" s="75" t="s">
        <v>27</v>
      </c>
      <c r="AD20" s="76">
        <f>IF($G20-$I20&lt;0,1,0)+IF($K20-$M20&lt;0,1,0)+IF($O20-$Q20&lt;0,1,0)+IF($S20-$U20&lt;0,1,0)+IF($W20-$Y20&lt;0,1,0)</f>
        <v>2</v>
      </c>
      <c r="AE20" s="77"/>
      <c r="AF20" s="78">
        <f>IF($AB20-$AD20&gt;0,1,0)</f>
        <v>1</v>
      </c>
      <c r="AG20" s="67" t="s">
        <v>27</v>
      </c>
      <c r="AH20" s="79">
        <f>IF($AB20-$AD20&lt;0,1,0)</f>
        <v>0</v>
      </c>
      <c r="AI20" s="111">
        <v>1</v>
      </c>
      <c r="AJ20" s="80"/>
      <c r="AK20" s="80"/>
      <c r="AM20" s="7"/>
      <c r="AN20" s="18"/>
    </row>
    <row r="21" spans="1:40" ht="14.25" customHeight="1">
      <c r="A21" s="15"/>
      <c r="G21" s="82"/>
      <c r="H21" s="83"/>
      <c r="I21" s="84"/>
      <c r="J21" s="72"/>
      <c r="K21" s="82"/>
      <c r="L21" s="83"/>
      <c r="M21" s="84"/>
      <c r="N21" s="72"/>
      <c r="O21" s="82"/>
      <c r="P21" s="83"/>
      <c r="Q21" s="84"/>
      <c r="R21" s="73"/>
      <c r="S21" s="82"/>
      <c r="T21" s="83"/>
      <c r="U21" s="84"/>
      <c r="V21" s="73"/>
      <c r="W21" s="82"/>
      <c r="X21" s="83"/>
      <c r="Y21" s="84"/>
      <c r="Z21" s="72"/>
      <c r="AA21" s="72"/>
      <c r="AB21" s="74"/>
      <c r="AC21" s="75"/>
      <c r="AD21" s="76"/>
      <c r="AE21" s="77"/>
      <c r="AF21" s="78"/>
      <c r="AG21" s="68"/>
      <c r="AH21" s="79"/>
      <c r="AI21" s="111"/>
      <c r="AJ21" s="80"/>
      <c r="AK21" s="80"/>
      <c r="AN21" s="18"/>
    </row>
    <row r="22" spans="1:40" ht="14.25" customHeight="1">
      <c r="A22" s="15" t="s">
        <v>20</v>
      </c>
      <c r="B22" s="1" t="str">
        <f>CONCATENATE(D10,"  -  ",D11)</f>
        <v>Koistinen Juho, SeSi  -  Rissanen Unto, SeSi</v>
      </c>
      <c r="G22" s="65">
        <v>11</v>
      </c>
      <c r="H22" s="71" t="s">
        <v>27</v>
      </c>
      <c r="I22" s="66">
        <v>7</v>
      </c>
      <c r="J22" s="72"/>
      <c r="K22" s="65">
        <v>10</v>
      </c>
      <c r="L22" s="71" t="s">
        <v>27</v>
      </c>
      <c r="M22" s="66">
        <v>12</v>
      </c>
      <c r="N22" s="72"/>
      <c r="O22" s="65">
        <v>11</v>
      </c>
      <c r="P22" s="71" t="s">
        <v>27</v>
      </c>
      <c r="Q22" s="66">
        <v>4</v>
      </c>
      <c r="R22" s="73"/>
      <c r="S22" s="65">
        <v>7</v>
      </c>
      <c r="T22" s="71" t="s">
        <v>27</v>
      </c>
      <c r="U22" s="66">
        <v>11</v>
      </c>
      <c r="V22" s="73"/>
      <c r="W22" s="65">
        <v>6</v>
      </c>
      <c r="X22" s="71" t="s">
        <v>27</v>
      </c>
      <c r="Y22" s="66">
        <v>11</v>
      </c>
      <c r="Z22" s="72"/>
      <c r="AA22" s="72"/>
      <c r="AB22" s="74">
        <f>IF($G22-$I22&gt;0,1,0)+IF($K22-$M22&gt;0,1,0)+IF($O22-$Q22&gt;0,1,0)+IF($S22-$U22&gt;0,1,0)+IF($W22-$Y22&gt;0,1,0)</f>
        <v>2</v>
      </c>
      <c r="AC22" s="75" t="s">
        <v>27</v>
      </c>
      <c r="AD22" s="76">
        <f>IF($G22-$I22&lt;0,1,0)+IF($K22-$M22&lt;0,1,0)+IF($O22-$Q22&lt;0,1,0)+IF($S22-$U22&lt;0,1,0)+IF($W22-$Y22&lt;0,1,0)</f>
        <v>3</v>
      </c>
      <c r="AE22" s="77"/>
      <c r="AF22" s="78">
        <f>IF($AB22-$AD22&gt;0,1,0)</f>
        <v>0</v>
      </c>
      <c r="AG22" s="67" t="s">
        <v>27</v>
      </c>
      <c r="AH22" s="79">
        <f>IF($AB22-$AD22&lt;0,1,0)</f>
        <v>1</v>
      </c>
      <c r="AI22" s="111">
        <v>4</v>
      </c>
      <c r="AJ22" s="80"/>
      <c r="AK22" s="80"/>
      <c r="AM22" s="7"/>
      <c r="AN22" s="18"/>
    </row>
    <row r="23" spans="1:40" ht="14.25" customHeight="1">
      <c r="A23" s="15" t="s">
        <v>21</v>
      </c>
      <c r="B23" s="1" t="str">
        <f>CONCATENATE(D12,"  -  ",D13)</f>
        <v>Storbacka Victor, KoKu  -  Siltanen Juha, JuVo</v>
      </c>
      <c r="G23" s="65">
        <v>11</v>
      </c>
      <c r="H23" s="71" t="s">
        <v>27</v>
      </c>
      <c r="I23" s="66">
        <v>5</v>
      </c>
      <c r="J23" s="72"/>
      <c r="K23" s="65">
        <v>8</v>
      </c>
      <c r="L23" s="71" t="s">
        <v>27</v>
      </c>
      <c r="M23" s="66">
        <v>11</v>
      </c>
      <c r="N23" s="72"/>
      <c r="O23" s="65">
        <v>13</v>
      </c>
      <c r="P23" s="71" t="s">
        <v>27</v>
      </c>
      <c r="Q23" s="66">
        <v>11</v>
      </c>
      <c r="R23" s="73"/>
      <c r="S23" s="65">
        <v>11</v>
      </c>
      <c r="T23" s="71" t="s">
        <v>27</v>
      </c>
      <c r="U23" s="66">
        <v>6</v>
      </c>
      <c r="V23" s="73"/>
      <c r="W23" s="65"/>
      <c r="X23" s="71" t="s">
        <v>27</v>
      </c>
      <c r="Y23" s="66"/>
      <c r="Z23" s="72"/>
      <c r="AA23" s="72"/>
      <c r="AB23" s="85">
        <f>IF($G23-$I23&gt;0,1,0)+IF($K23-$M23&gt;0,1,0)+IF($O23-$Q23&gt;0,1,0)+IF($S23-$U23&gt;0,1,0)+IF($W23-$Y23&gt;0,1,0)</f>
        <v>3</v>
      </c>
      <c r="AC23" s="86" t="s">
        <v>27</v>
      </c>
      <c r="AD23" s="87">
        <f>IF($G23-$I23&lt;0,1,0)+IF($K23-$M23&lt;0,1,0)+IF($O23-$Q23&lt;0,1,0)+IF($S23-$U23&lt;0,1,0)+IF($W23-$Y23&lt;0,1,0)</f>
        <v>1</v>
      </c>
      <c r="AE23" s="77"/>
      <c r="AF23" s="88">
        <f>IF($AB23-$AD23&gt;0,1,0)</f>
        <v>1</v>
      </c>
      <c r="AG23" s="69" t="s">
        <v>27</v>
      </c>
      <c r="AH23" s="89">
        <f>IF($AB23-$AD23&lt;0,1,0)</f>
        <v>0</v>
      </c>
      <c r="AI23" s="111">
        <v>2</v>
      </c>
      <c r="AJ23" s="80"/>
      <c r="AK23" s="80"/>
      <c r="AM23" s="7"/>
      <c r="AN23" s="18"/>
    </row>
    <row r="24" spans="7:37" ht="14.25" customHeight="1">
      <c r="G24" s="90"/>
      <c r="H24" s="90"/>
      <c r="I24" s="90"/>
      <c r="J24" s="90"/>
      <c r="K24" s="90"/>
      <c r="L24" s="90"/>
      <c r="M24" s="90"/>
      <c r="N24" s="90"/>
      <c r="O24" s="90"/>
      <c r="P24" s="91"/>
      <c r="Q24" s="92"/>
      <c r="R24" s="92"/>
      <c r="S24" s="92"/>
      <c r="T24" s="92"/>
      <c r="U24" s="80"/>
      <c r="V24" s="80"/>
      <c r="W24" s="80"/>
      <c r="X24" s="80"/>
      <c r="Y24" s="80"/>
      <c r="Z24" s="80"/>
      <c r="AA24" s="80"/>
      <c r="AB24" s="80"/>
      <c r="AC24" s="90"/>
      <c r="AD24" s="90"/>
      <c r="AE24" s="90"/>
      <c r="AF24" s="90"/>
      <c r="AG24" s="80"/>
      <c r="AH24" s="80"/>
      <c r="AJ24" s="80"/>
      <c r="AK24" s="80"/>
    </row>
    <row r="25" spans="7:37" ht="14.25" customHeight="1"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</row>
    <row r="26" ht="15" customHeight="1">
      <c r="B26" s="9"/>
    </row>
    <row r="27" spans="2:4" ht="14.25" customHeight="1">
      <c r="B27" s="95" t="s">
        <v>41</v>
      </c>
      <c r="C27" s="31"/>
      <c r="D27" s="31"/>
    </row>
    <row r="28" spans="2:35" ht="14.25" customHeight="1">
      <c r="B28" s="12"/>
      <c r="C28" s="13"/>
      <c r="D28" s="14"/>
      <c r="E28" s="128">
        <v>1</v>
      </c>
      <c r="F28" s="129"/>
      <c r="G28" s="129"/>
      <c r="H28" s="129"/>
      <c r="I28" s="130"/>
      <c r="J28" s="128">
        <v>2</v>
      </c>
      <c r="K28" s="129"/>
      <c r="L28" s="129"/>
      <c r="M28" s="129"/>
      <c r="N28" s="130"/>
      <c r="O28" s="128">
        <v>3</v>
      </c>
      <c r="P28" s="129"/>
      <c r="Q28" s="129"/>
      <c r="R28" s="129"/>
      <c r="S28" s="130"/>
      <c r="T28" s="128">
        <v>4</v>
      </c>
      <c r="U28" s="129"/>
      <c r="V28" s="129"/>
      <c r="W28" s="129"/>
      <c r="X28" s="130"/>
      <c r="Y28" s="128" t="s">
        <v>0</v>
      </c>
      <c r="Z28" s="129"/>
      <c r="AA28" s="129"/>
      <c r="AB28" s="129"/>
      <c r="AC28" s="130"/>
      <c r="AD28" s="128" t="s">
        <v>1</v>
      </c>
      <c r="AE28" s="129"/>
      <c r="AF28" s="129"/>
      <c r="AG28" s="129"/>
      <c r="AH28" s="130"/>
      <c r="AI28" s="29" t="s">
        <v>2</v>
      </c>
    </row>
    <row r="29" spans="1:35" ht="14.25" customHeight="1">
      <c r="A29" s="20">
        <v>33</v>
      </c>
      <c r="B29" s="30">
        <v>1</v>
      </c>
      <c r="C29" s="36"/>
      <c r="D29" s="14" t="str">
        <f>IF(A29=0,"",INDEX(Nimet!$A$2:$D$251,A29,4))</f>
        <v>Kangas Martti, SeSi</v>
      </c>
      <c r="E29" s="125"/>
      <c r="F29" s="126"/>
      <c r="G29" s="126"/>
      <c r="H29" s="126"/>
      <c r="I29" s="127"/>
      <c r="J29" s="122" t="str">
        <f>CONCATENATE(AB41,"-",AD41)</f>
        <v>1-3</v>
      </c>
      <c r="K29" s="123"/>
      <c r="L29" s="123"/>
      <c r="M29" s="123"/>
      <c r="N29" s="124"/>
      <c r="O29" s="122" t="str">
        <f>CONCATENATE(AB35,"-",AD35)</f>
        <v>3-0</v>
      </c>
      <c r="P29" s="123"/>
      <c r="Q29" s="123"/>
      <c r="R29" s="123"/>
      <c r="S29" s="124"/>
      <c r="T29" s="122" t="str">
        <f>CONCATENATE(AB38,"-",AD38)</f>
        <v>3-0</v>
      </c>
      <c r="U29" s="123"/>
      <c r="V29" s="123"/>
      <c r="W29" s="123"/>
      <c r="X29" s="124"/>
      <c r="Y29" s="128" t="str">
        <f>CONCATENATE(AF35+AF38+AF41,"-",AH35+AH38+AH41)</f>
        <v>2-1</v>
      </c>
      <c r="Z29" s="129"/>
      <c r="AA29" s="129"/>
      <c r="AB29" s="129"/>
      <c r="AC29" s="130"/>
      <c r="AD29" s="128" t="str">
        <f>CONCATENATE(AB35+AB38+AB41,"-",AD35+AD38+AD41)</f>
        <v>7-3</v>
      </c>
      <c r="AE29" s="129"/>
      <c r="AF29" s="129"/>
      <c r="AG29" s="129"/>
      <c r="AH29" s="130"/>
      <c r="AI29" s="70" t="s">
        <v>31</v>
      </c>
    </row>
    <row r="30" spans="1:35" ht="14.25" customHeight="1">
      <c r="A30" s="20">
        <v>15</v>
      </c>
      <c r="B30" s="30">
        <v>2</v>
      </c>
      <c r="C30" s="36"/>
      <c r="D30" s="14" t="str">
        <f>IF(A30=0,"",INDEX(Nimet!$A$2:$D$251,A30,4))</f>
        <v>Leskinen Janne, KoKu</v>
      </c>
      <c r="E30" s="122" t="str">
        <f>CONCATENATE(AD41,"-",AB41)</f>
        <v>3-1</v>
      </c>
      <c r="F30" s="123"/>
      <c r="G30" s="123"/>
      <c r="H30" s="123"/>
      <c r="I30" s="124"/>
      <c r="J30" s="125"/>
      <c r="K30" s="126"/>
      <c r="L30" s="126"/>
      <c r="M30" s="126"/>
      <c r="N30" s="127"/>
      <c r="O30" s="122" t="str">
        <f>CONCATENATE(AB39,"-",AD39)</f>
        <v>3-0</v>
      </c>
      <c r="P30" s="123"/>
      <c r="Q30" s="123"/>
      <c r="R30" s="123"/>
      <c r="S30" s="124"/>
      <c r="T30" s="122" t="str">
        <f>CONCATENATE(AB36,"-",AD36)</f>
        <v>3-0</v>
      </c>
      <c r="U30" s="123"/>
      <c r="V30" s="123"/>
      <c r="W30" s="123"/>
      <c r="X30" s="124"/>
      <c r="Y30" s="128" t="str">
        <f>CONCATENATE(AF36+AF39+AH41,"-",AH36+AH39+AF41)</f>
        <v>3-0</v>
      </c>
      <c r="Z30" s="129"/>
      <c r="AA30" s="129"/>
      <c r="AB30" s="129"/>
      <c r="AC30" s="130"/>
      <c r="AD30" s="128" t="str">
        <f>CONCATENATE(AB36+AB39+AD41,"-",AD36+AD39+AB41)</f>
        <v>9-1</v>
      </c>
      <c r="AE30" s="129"/>
      <c r="AF30" s="129"/>
      <c r="AG30" s="129"/>
      <c r="AH30" s="130"/>
      <c r="AI30" s="70" t="s">
        <v>30</v>
      </c>
    </row>
    <row r="31" spans="1:35" ht="14.25" customHeight="1">
      <c r="A31" s="20">
        <v>11</v>
      </c>
      <c r="B31" s="30">
        <v>3</v>
      </c>
      <c r="C31" s="36"/>
      <c r="D31" s="14" t="str">
        <f>IF(A31=0,"",INDEX(Nimet!$A$2:$D$251,A31,4))</f>
        <v>Forsman Jonathan, KoKu</v>
      </c>
      <c r="E31" s="122" t="str">
        <f>CONCATENATE(AD35,"-",AB35)</f>
        <v>0-3</v>
      </c>
      <c r="F31" s="123"/>
      <c r="G31" s="123"/>
      <c r="H31" s="123"/>
      <c r="I31" s="124"/>
      <c r="J31" s="122" t="str">
        <f>CONCATENATE(AD39,"-",AB39)</f>
        <v>0-3</v>
      </c>
      <c r="K31" s="123"/>
      <c r="L31" s="123"/>
      <c r="M31" s="123"/>
      <c r="N31" s="124"/>
      <c r="O31" s="125"/>
      <c r="P31" s="126"/>
      <c r="Q31" s="126"/>
      <c r="R31" s="126"/>
      <c r="S31" s="127"/>
      <c r="T31" s="122" t="str">
        <f>CONCATENATE(AB42,"-",AD42)</f>
        <v>2-3</v>
      </c>
      <c r="U31" s="123"/>
      <c r="V31" s="123"/>
      <c r="W31" s="123"/>
      <c r="X31" s="124"/>
      <c r="Y31" s="128" t="str">
        <f>CONCATENATE(AH35+AH39+AF42,"-",AF35+AF39+AH42)</f>
        <v>0-3</v>
      </c>
      <c r="Z31" s="129"/>
      <c r="AA31" s="129"/>
      <c r="AB31" s="129"/>
      <c r="AC31" s="130"/>
      <c r="AD31" s="128" t="str">
        <f>CONCATENATE(AD35+AD39+AB42,"-",AB35+AB39+AD42)</f>
        <v>2-9</v>
      </c>
      <c r="AE31" s="129"/>
      <c r="AF31" s="129"/>
      <c r="AG31" s="129"/>
      <c r="AH31" s="130"/>
      <c r="AI31" s="121" t="s">
        <v>32</v>
      </c>
    </row>
    <row r="32" spans="1:35" ht="14.25" customHeight="1">
      <c r="A32" s="20">
        <v>31</v>
      </c>
      <c r="B32" s="30">
        <v>4</v>
      </c>
      <c r="C32" s="36"/>
      <c r="D32" s="14" t="str">
        <f>IF(A32=0,"",INDEX(Nimet!$A$2:$D$251,A32,4))</f>
        <v>Jokiranta Risto, SeSi</v>
      </c>
      <c r="E32" s="122" t="str">
        <f>CONCATENATE(AD38,"-",AB38)</f>
        <v>0-3</v>
      </c>
      <c r="F32" s="123"/>
      <c r="G32" s="123"/>
      <c r="H32" s="123"/>
      <c r="I32" s="124"/>
      <c r="J32" s="122" t="str">
        <f>CONCATENATE(AD36,"-",AB36)</f>
        <v>0-3</v>
      </c>
      <c r="K32" s="123"/>
      <c r="L32" s="123"/>
      <c r="M32" s="123"/>
      <c r="N32" s="124"/>
      <c r="O32" s="122" t="str">
        <f>CONCATENATE(AD42,"-",AB42)</f>
        <v>3-2</v>
      </c>
      <c r="P32" s="123"/>
      <c r="Q32" s="123"/>
      <c r="R32" s="123"/>
      <c r="S32" s="124"/>
      <c r="T32" s="125"/>
      <c r="U32" s="126"/>
      <c r="V32" s="126"/>
      <c r="W32" s="126"/>
      <c r="X32" s="127"/>
      <c r="Y32" s="128" t="str">
        <f>CONCATENATE(AH36+AH38+AH42,"-",AF36+AF38+AF42)</f>
        <v>1-2</v>
      </c>
      <c r="Z32" s="129"/>
      <c r="AA32" s="129"/>
      <c r="AB32" s="129"/>
      <c r="AC32" s="130"/>
      <c r="AD32" s="128" t="str">
        <f>CONCATENATE(AD36+AD38+AD42,"-",AB36+AB38+AB42)</f>
        <v>3-8</v>
      </c>
      <c r="AE32" s="129"/>
      <c r="AF32" s="129"/>
      <c r="AG32" s="129"/>
      <c r="AH32" s="130"/>
      <c r="AI32" s="70" t="s">
        <v>116</v>
      </c>
    </row>
    <row r="33" spans="1:38" ht="14.25" customHeight="1">
      <c r="A33" s="16"/>
      <c r="B33" s="3"/>
      <c r="C33" s="3"/>
      <c r="D33" s="3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17"/>
      <c r="AJ33" s="6"/>
      <c r="AK33" s="6"/>
      <c r="AL33" s="6"/>
    </row>
    <row r="34" spans="2:37" ht="14.25" customHeight="1">
      <c r="B34" s="19" t="s">
        <v>28</v>
      </c>
      <c r="G34" s="60"/>
      <c r="H34" s="61">
        <v>1</v>
      </c>
      <c r="I34" s="62"/>
      <c r="J34" s="52"/>
      <c r="K34" s="55"/>
      <c r="L34" s="54">
        <v>2</v>
      </c>
      <c r="M34" s="56"/>
      <c r="N34" s="52"/>
      <c r="O34" s="55"/>
      <c r="P34" s="54">
        <v>3</v>
      </c>
      <c r="Q34" s="57"/>
      <c r="S34" s="58"/>
      <c r="T34" s="59">
        <v>4</v>
      </c>
      <c r="U34" s="57"/>
      <c r="W34" s="58"/>
      <c r="X34" s="59">
        <v>5</v>
      </c>
      <c r="Y34" s="57"/>
      <c r="Z34" s="3"/>
      <c r="AA34" s="3"/>
      <c r="AB34" s="58"/>
      <c r="AC34" s="53" t="s">
        <v>34</v>
      </c>
      <c r="AD34" s="57"/>
      <c r="AE34" s="52"/>
      <c r="AF34" s="55"/>
      <c r="AG34" s="63" t="s">
        <v>35</v>
      </c>
      <c r="AH34" s="64"/>
      <c r="AI34" s="11" t="s">
        <v>47</v>
      </c>
      <c r="AK34" s="11"/>
    </row>
    <row r="35" spans="1:40" ht="14.25" customHeight="1">
      <c r="A35" s="15" t="s">
        <v>12</v>
      </c>
      <c r="B35" s="1" t="str">
        <f>CONCATENATE(D29,"  -  ",D31)</f>
        <v>Kangas Martti, SeSi  -  Forsman Jonathan, KoKu</v>
      </c>
      <c r="G35" s="65">
        <v>13</v>
      </c>
      <c r="H35" s="71" t="s">
        <v>27</v>
      </c>
      <c r="I35" s="66">
        <v>11</v>
      </c>
      <c r="J35" s="72"/>
      <c r="K35" s="65">
        <v>11</v>
      </c>
      <c r="L35" s="71" t="s">
        <v>27</v>
      </c>
      <c r="M35" s="66">
        <v>5</v>
      </c>
      <c r="N35" s="72"/>
      <c r="O35" s="65">
        <v>11</v>
      </c>
      <c r="P35" s="71" t="s">
        <v>27</v>
      </c>
      <c r="Q35" s="66">
        <v>4</v>
      </c>
      <c r="R35" s="73"/>
      <c r="S35" s="65"/>
      <c r="T35" s="71" t="s">
        <v>27</v>
      </c>
      <c r="U35" s="66"/>
      <c r="V35" s="73"/>
      <c r="W35" s="65"/>
      <c r="X35" s="71" t="s">
        <v>27</v>
      </c>
      <c r="Y35" s="66"/>
      <c r="Z35" s="72"/>
      <c r="AA35" s="72"/>
      <c r="AB35" s="74">
        <f>IF($G35-$I35&gt;0,1,0)+IF($K35-$M35&gt;0,1,0)+IF($O35-$Q35&gt;0,1,0)+IF($S35-$U35&gt;0,1,0)+IF($W35-$Y35&gt;0,1,0)</f>
        <v>3</v>
      </c>
      <c r="AC35" s="75" t="s">
        <v>27</v>
      </c>
      <c r="AD35" s="76">
        <f>IF($G35-$I35&lt;0,1,0)+IF($K35-$M35&lt;0,1,0)+IF($O35-$Q35&lt;0,1,0)+IF($S35-$U35&lt;0,1,0)+IF($W35-$Y35&lt;0,1,0)</f>
        <v>0</v>
      </c>
      <c r="AE35" s="77"/>
      <c r="AF35" s="78">
        <f>IF($AB35-$AD35&gt;0,1,0)</f>
        <v>1</v>
      </c>
      <c r="AG35" s="67" t="s">
        <v>27</v>
      </c>
      <c r="AH35" s="79">
        <f>IF($AB35-$AD35&lt;0,1,0)</f>
        <v>0</v>
      </c>
      <c r="AI35" s="111">
        <v>4</v>
      </c>
      <c r="AJ35" s="80"/>
      <c r="AK35" s="80"/>
      <c r="AM35" s="7"/>
      <c r="AN35" s="18"/>
    </row>
    <row r="36" spans="1:40" ht="14.25" customHeight="1">
      <c r="A36" s="15" t="s">
        <v>5</v>
      </c>
      <c r="B36" s="1" t="str">
        <f>CONCATENATE(D30,"  -  ",D32)</f>
        <v>Leskinen Janne, KoKu  -  Jokiranta Risto, SeSi</v>
      </c>
      <c r="G36" s="93">
        <v>11</v>
      </c>
      <c r="H36" s="81" t="s">
        <v>27</v>
      </c>
      <c r="I36" s="94">
        <v>9</v>
      </c>
      <c r="J36" s="72"/>
      <c r="K36" s="65">
        <v>11</v>
      </c>
      <c r="L36" s="71" t="s">
        <v>27</v>
      </c>
      <c r="M36" s="66">
        <v>4</v>
      </c>
      <c r="N36" s="72"/>
      <c r="O36" s="65">
        <v>11</v>
      </c>
      <c r="P36" s="71" t="s">
        <v>27</v>
      </c>
      <c r="Q36" s="66">
        <v>6</v>
      </c>
      <c r="R36" s="73"/>
      <c r="S36" s="65"/>
      <c r="T36" s="71" t="s">
        <v>27</v>
      </c>
      <c r="U36" s="66"/>
      <c r="V36" s="73"/>
      <c r="W36" s="65"/>
      <c r="X36" s="71" t="s">
        <v>27</v>
      </c>
      <c r="Y36" s="66"/>
      <c r="Z36" s="72"/>
      <c r="AA36" s="72"/>
      <c r="AB36" s="74">
        <f>IF($G36-$I36&gt;0,1,0)+IF($K36-$M36&gt;0,1,0)+IF($O36-$Q36&gt;0,1,0)+IF($S36-$U36&gt;0,1,0)+IF($W36-$Y36&gt;0,1,0)</f>
        <v>3</v>
      </c>
      <c r="AC36" s="75" t="s">
        <v>27</v>
      </c>
      <c r="AD36" s="76">
        <f>IF($G36-$I36&lt;0,1,0)+IF($K36-$M36&lt;0,1,0)+IF($O36-$Q36&lt;0,1,0)+IF($S36-$U36&lt;0,1,0)+IF($W36-$Y36&lt;0,1,0)</f>
        <v>0</v>
      </c>
      <c r="AE36" s="77"/>
      <c r="AF36" s="78">
        <f>IF($AB36-$AD36&gt;0,1,0)</f>
        <v>1</v>
      </c>
      <c r="AG36" s="67" t="s">
        <v>27</v>
      </c>
      <c r="AH36" s="79">
        <f>IF($AB36-$AD36&lt;0,1,0)</f>
        <v>0</v>
      </c>
      <c r="AI36" s="111">
        <v>3</v>
      </c>
      <c r="AJ36" s="80"/>
      <c r="AK36" s="80"/>
      <c r="AM36" s="7"/>
      <c r="AN36" s="18"/>
    </row>
    <row r="37" spans="1:40" ht="14.25" customHeight="1">
      <c r="A37" s="15"/>
      <c r="G37" s="82"/>
      <c r="H37" s="83"/>
      <c r="I37" s="84"/>
      <c r="J37" s="72"/>
      <c r="K37" s="82"/>
      <c r="L37" s="83"/>
      <c r="M37" s="84"/>
      <c r="N37" s="72"/>
      <c r="O37" s="82"/>
      <c r="P37" s="83"/>
      <c r="Q37" s="84"/>
      <c r="R37" s="73"/>
      <c r="S37" s="82"/>
      <c r="T37" s="83"/>
      <c r="U37" s="84"/>
      <c r="V37" s="73"/>
      <c r="W37" s="82"/>
      <c r="X37" s="83"/>
      <c r="Y37" s="84"/>
      <c r="Z37" s="72"/>
      <c r="AA37" s="72"/>
      <c r="AB37" s="74"/>
      <c r="AC37" s="75"/>
      <c r="AD37" s="76"/>
      <c r="AE37" s="77"/>
      <c r="AF37" s="78"/>
      <c r="AG37" s="68"/>
      <c r="AH37" s="79"/>
      <c r="AI37" s="111"/>
      <c r="AJ37" s="80"/>
      <c r="AK37" s="80"/>
      <c r="AN37" s="18"/>
    </row>
    <row r="38" spans="1:40" ht="14.25" customHeight="1">
      <c r="A38" s="15" t="s">
        <v>8</v>
      </c>
      <c r="B38" s="1" t="str">
        <f>CONCATENATE(D29,"  -  ",D32)</f>
        <v>Kangas Martti, SeSi  -  Jokiranta Risto, SeSi</v>
      </c>
      <c r="G38" s="65">
        <v>11</v>
      </c>
      <c r="H38" s="71" t="s">
        <v>27</v>
      </c>
      <c r="I38" s="66">
        <v>1</v>
      </c>
      <c r="J38" s="72"/>
      <c r="K38" s="65">
        <v>11</v>
      </c>
      <c r="L38" s="71" t="s">
        <v>27</v>
      </c>
      <c r="M38" s="66">
        <v>4</v>
      </c>
      <c r="N38" s="72"/>
      <c r="O38" s="65">
        <v>11</v>
      </c>
      <c r="P38" s="71" t="s">
        <v>27</v>
      </c>
      <c r="Q38" s="66">
        <v>7</v>
      </c>
      <c r="R38" s="73"/>
      <c r="S38" s="65"/>
      <c r="T38" s="71" t="s">
        <v>27</v>
      </c>
      <c r="U38" s="66"/>
      <c r="V38" s="73"/>
      <c r="W38" s="65"/>
      <c r="X38" s="71" t="s">
        <v>27</v>
      </c>
      <c r="Y38" s="66"/>
      <c r="Z38" s="72"/>
      <c r="AA38" s="72"/>
      <c r="AB38" s="74">
        <f>IF($G38-$I38&gt;0,1,0)+IF($K38-$M38&gt;0,1,0)+IF($O38-$Q38&gt;0,1,0)+IF($S38-$U38&gt;0,1,0)+IF($W38-$Y38&gt;0,1,0)</f>
        <v>3</v>
      </c>
      <c r="AC38" s="75" t="s">
        <v>27</v>
      </c>
      <c r="AD38" s="76">
        <f>IF($G38-$I38&lt;0,1,0)+IF($K38-$M38&lt;0,1,0)+IF($O38-$Q38&lt;0,1,0)+IF($S38-$U38&lt;0,1,0)+IF($W38-$Y38&lt;0,1,0)</f>
        <v>0</v>
      </c>
      <c r="AE38" s="77"/>
      <c r="AF38" s="78">
        <f>IF($AB38-$AD38&gt;0,1,0)</f>
        <v>1</v>
      </c>
      <c r="AG38" s="67" t="s">
        <v>27</v>
      </c>
      <c r="AH38" s="79">
        <f>IF($AB38-$AD38&lt;0,1,0)</f>
        <v>0</v>
      </c>
      <c r="AI38" s="111">
        <v>2</v>
      </c>
      <c r="AJ38" s="80"/>
      <c r="AK38" s="80"/>
      <c r="AM38" s="7"/>
      <c r="AN38" s="18"/>
    </row>
    <row r="39" spans="1:40" ht="14.25" customHeight="1">
      <c r="A39" s="15" t="s">
        <v>17</v>
      </c>
      <c r="B39" s="1" t="str">
        <f>CONCATENATE(D30,"  -  ",D31)</f>
        <v>Leskinen Janne, KoKu  -  Forsman Jonathan, KoKu</v>
      </c>
      <c r="G39" s="65">
        <v>11</v>
      </c>
      <c r="H39" s="71" t="s">
        <v>27</v>
      </c>
      <c r="I39" s="66">
        <v>2</v>
      </c>
      <c r="J39" s="72"/>
      <c r="K39" s="65">
        <v>11</v>
      </c>
      <c r="L39" s="71" t="s">
        <v>27</v>
      </c>
      <c r="M39" s="66">
        <v>4</v>
      </c>
      <c r="N39" s="72"/>
      <c r="O39" s="65">
        <v>11</v>
      </c>
      <c r="P39" s="71" t="s">
        <v>27</v>
      </c>
      <c r="Q39" s="66">
        <v>6</v>
      </c>
      <c r="R39" s="73"/>
      <c r="S39" s="65"/>
      <c r="T39" s="71" t="s">
        <v>27</v>
      </c>
      <c r="U39" s="66"/>
      <c r="V39" s="73"/>
      <c r="W39" s="65"/>
      <c r="X39" s="71" t="s">
        <v>27</v>
      </c>
      <c r="Y39" s="66"/>
      <c r="Z39" s="72"/>
      <c r="AA39" s="72"/>
      <c r="AB39" s="74">
        <f>IF($G39-$I39&gt;0,1,0)+IF($K39-$M39&gt;0,1,0)+IF($O39-$Q39&gt;0,1,0)+IF($S39-$U39&gt;0,1,0)+IF($W39-$Y39&gt;0,1,0)</f>
        <v>3</v>
      </c>
      <c r="AC39" s="75" t="s">
        <v>27</v>
      </c>
      <c r="AD39" s="76">
        <f>IF($G39-$I39&lt;0,1,0)+IF($K39-$M39&lt;0,1,0)+IF($O39-$Q39&lt;0,1,0)+IF($S39-$U39&lt;0,1,0)+IF($W39-$Y39&lt;0,1,0)</f>
        <v>0</v>
      </c>
      <c r="AE39" s="77"/>
      <c r="AF39" s="78">
        <f>IF($AB39-$AD39&gt;0,1,0)</f>
        <v>1</v>
      </c>
      <c r="AG39" s="67" t="s">
        <v>27</v>
      </c>
      <c r="AH39" s="79">
        <f>IF($AB39-$AD39&lt;0,1,0)</f>
        <v>0</v>
      </c>
      <c r="AI39" s="111">
        <v>1</v>
      </c>
      <c r="AJ39" s="80"/>
      <c r="AK39" s="80"/>
      <c r="AM39" s="7"/>
      <c r="AN39" s="18"/>
    </row>
    <row r="40" spans="1:40" ht="14.25" customHeight="1">
      <c r="A40" s="15"/>
      <c r="G40" s="82"/>
      <c r="H40" s="83"/>
      <c r="I40" s="84"/>
      <c r="J40" s="72"/>
      <c r="K40" s="82"/>
      <c r="L40" s="83"/>
      <c r="M40" s="84"/>
      <c r="N40" s="72"/>
      <c r="O40" s="82"/>
      <c r="P40" s="83"/>
      <c r="Q40" s="84"/>
      <c r="R40" s="73"/>
      <c r="S40" s="82"/>
      <c r="T40" s="83"/>
      <c r="U40" s="84"/>
      <c r="V40" s="73"/>
      <c r="W40" s="82"/>
      <c r="X40" s="83"/>
      <c r="Y40" s="84"/>
      <c r="Z40" s="72"/>
      <c r="AA40" s="72"/>
      <c r="AB40" s="74"/>
      <c r="AC40" s="75"/>
      <c r="AD40" s="76"/>
      <c r="AE40" s="77"/>
      <c r="AF40" s="78"/>
      <c r="AG40" s="68"/>
      <c r="AH40" s="79"/>
      <c r="AI40" s="111"/>
      <c r="AJ40" s="80"/>
      <c r="AK40" s="80"/>
      <c r="AN40" s="18"/>
    </row>
    <row r="41" spans="1:40" ht="14.25" customHeight="1">
      <c r="A41" s="15" t="s">
        <v>20</v>
      </c>
      <c r="B41" s="1" t="str">
        <f>CONCATENATE(D29,"  -  ",D30)</f>
        <v>Kangas Martti, SeSi  -  Leskinen Janne, KoKu</v>
      </c>
      <c r="G41" s="65">
        <v>12</v>
      </c>
      <c r="H41" s="71" t="s">
        <v>27</v>
      </c>
      <c r="I41" s="66">
        <v>14</v>
      </c>
      <c r="J41" s="72"/>
      <c r="K41" s="65">
        <v>11</v>
      </c>
      <c r="L41" s="71" t="s">
        <v>27</v>
      </c>
      <c r="M41" s="66">
        <v>8</v>
      </c>
      <c r="N41" s="72"/>
      <c r="O41" s="65">
        <v>8</v>
      </c>
      <c r="P41" s="71" t="s">
        <v>27</v>
      </c>
      <c r="Q41" s="66">
        <v>11</v>
      </c>
      <c r="R41" s="73"/>
      <c r="S41" s="65">
        <v>11</v>
      </c>
      <c r="T41" s="71" t="s">
        <v>27</v>
      </c>
      <c r="U41" s="66">
        <v>13</v>
      </c>
      <c r="V41" s="73"/>
      <c r="W41" s="65"/>
      <c r="X41" s="71" t="s">
        <v>27</v>
      </c>
      <c r="Y41" s="66"/>
      <c r="Z41" s="72"/>
      <c r="AA41" s="72"/>
      <c r="AB41" s="74">
        <f>IF($G41-$I41&gt;0,1,0)+IF($K41-$M41&gt;0,1,0)+IF($O41-$Q41&gt;0,1,0)+IF($S41-$U41&gt;0,1,0)+IF($W41-$Y41&gt;0,1,0)</f>
        <v>1</v>
      </c>
      <c r="AC41" s="75" t="s">
        <v>27</v>
      </c>
      <c r="AD41" s="76">
        <f>IF($G41-$I41&lt;0,1,0)+IF($K41-$M41&lt;0,1,0)+IF($O41-$Q41&lt;0,1,0)+IF($S41-$U41&lt;0,1,0)+IF($W41-$Y41&lt;0,1,0)</f>
        <v>3</v>
      </c>
      <c r="AE41" s="77"/>
      <c r="AF41" s="78">
        <f>IF($AB41-$AD41&gt;0,1,0)</f>
        <v>0</v>
      </c>
      <c r="AG41" s="67" t="s">
        <v>27</v>
      </c>
      <c r="AH41" s="79">
        <f>IF($AB41-$AD41&lt;0,1,0)</f>
        <v>1</v>
      </c>
      <c r="AI41" s="111">
        <v>4</v>
      </c>
      <c r="AJ41" s="80"/>
      <c r="AK41" s="80"/>
      <c r="AM41" s="7"/>
      <c r="AN41" s="18"/>
    </row>
    <row r="42" spans="1:40" ht="14.25" customHeight="1">
      <c r="A42" s="15" t="s">
        <v>21</v>
      </c>
      <c r="B42" s="1" t="str">
        <f>CONCATENATE(D31,"  -  ",D32)</f>
        <v>Forsman Jonathan, KoKu  -  Jokiranta Risto, SeSi</v>
      </c>
      <c r="G42" s="65">
        <v>9</v>
      </c>
      <c r="H42" s="71" t="s">
        <v>27</v>
      </c>
      <c r="I42" s="66">
        <v>11</v>
      </c>
      <c r="J42" s="72"/>
      <c r="K42" s="65">
        <v>9</v>
      </c>
      <c r="L42" s="71" t="s">
        <v>27</v>
      </c>
      <c r="M42" s="66">
        <v>11</v>
      </c>
      <c r="N42" s="72"/>
      <c r="O42" s="65">
        <v>13</v>
      </c>
      <c r="P42" s="71" t="s">
        <v>27</v>
      </c>
      <c r="Q42" s="66">
        <v>11</v>
      </c>
      <c r="R42" s="73"/>
      <c r="S42" s="65">
        <v>11</v>
      </c>
      <c r="T42" s="71" t="s">
        <v>27</v>
      </c>
      <c r="U42" s="66">
        <v>0</v>
      </c>
      <c r="V42" s="73"/>
      <c r="W42" s="65">
        <v>12</v>
      </c>
      <c r="X42" s="71" t="s">
        <v>27</v>
      </c>
      <c r="Y42" s="66">
        <v>14</v>
      </c>
      <c r="Z42" s="72"/>
      <c r="AA42" s="72"/>
      <c r="AB42" s="85">
        <f>IF($G42-$I42&gt;0,1,0)+IF($K42-$M42&gt;0,1,0)+IF($O42-$Q42&gt;0,1,0)+IF($S42-$U42&gt;0,1,0)+IF($W42-$Y42&gt;0,1,0)</f>
        <v>2</v>
      </c>
      <c r="AC42" s="86" t="s">
        <v>27</v>
      </c>
      <c r="AD42" s="87">
        <f>IF($G42-$I42&lt;0,1,0)+IF($K42-$M42&lt;0,1,0)+IF($O42-$Q42&lt;0,1,0)+IF($S42-$U42&lt;0,1,0)+IF($W42-$Y42&lt;0,1,0)</f>
        <v>3</v>
      </c>
      <c r="AE42" s="77"/>
      <c r="AF42" s="88">
        <f>IF($AB42-$AD42&gt;0,1,0)</f>
        <v>0</v>
      </c>
      <c r="AG42" s="69" t="s">
        <v>27</v>
      </c>
      <c r="AH42" s="89">
        <f>IF($AB42-$AD42&lt;0,1,0)</f>
        <v>1</v>
      </c>
      <c r="AI42" s="111">
        <v>2</v>
      </c>
      <c r="AJ42" s="80"/>
      <c r="AK42" s="80"/>
      <c r="AM42" s="7"/>
      <c r="AN42" s="18"/>
    </row>
    <row r="43" spans="7:37" ht="14.25" customHeight="1">
      <c r="G43" s="90"/>
      <c r="H43" s="90"/>
      <c r="I43" s="90"/>
      <c r="J43" s="90"/>
      <c r="K43" s="90"/>
      <c r="L43" s="90"/>
      <c r="M43" s="90"/>
      <c r="N43" s="90"/>
      <c r="O43" s="90"/>
      <c r="P43" s="91"/>
      <c r="Q43" s="92"/>
      <c r="R43" s="92"/>
      <c r="S43" s="92"/>
      <c r="T43" s="92"/>
      <c r="U43" s="80"/>
      <c r="V43" s="80"/>
      <c r="W43" s="80"/>
      <c r="X43" s="80"/>
      <c r="Y43" s="80"/>
      <c r="Z43" s="80"/>
      <c r="AA43" s="80"/>
      <c r="AB43" s="80"/>
      <c r="AC43" s="90"/>
      <c r="AD43" s="90"/>
      <c r="AE43" s="90"/>
      <c r="AF43" s="90"/>
      <c r="AG43" s="80"/>
      <c r="AH43" s="80"/>
      <c r="AI43" s="80"/>
      <c r="AJ43" s="80"/>
      <c r="AK43" s="80"/>
    </row>
    <row r="44" spans="7:37" ht="14.25" customHeight="1"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</row>
  </sheetData>
  <sheetProtection/>
  <mergeCells count="60">
    <mergeCell ref="E32:I32"/>
    <mergeCell ref="J32:N32"/>
    <mergeCell ref="O32:S32"/>
    <mergeCell ref="T32:X32"/>
    <mergeCell ref="Y32:AC32"/>
    <mergeCell ref="AD32:AH32"/>
    <mergeCell ref="E31:I31"/>
    <mergeCell ref="J31:N31"/>
    <mergeCell ref="O31:S31"/>
    <mergeCell ref="T31:X31"/>
    <mergeCell ref="Y31:AC31"/>
    <mergeCell ref="AD31:AH31"/>
    <mergeCell ref="E30:I30"/>
    <mergeCell ref="J30:N30"/>
    <mergeCell ref="O30:S30"/>
    <mergeCell ref="T30:X30"/>
    <mergeCell ref="Y30:AC30"/>
    <mergeCell ref="AD30:AH30"/>
    <mergeCell ref="E29:I29"/>
    <mergeCell ref="J29:N29"/>
    <mergeCell ref="O29:S29"/>
    <mergeCell ref="T29:X29"/>
    <mergeCell ref="Y29:AC29"/>
    <mergeCell ref="AD29:AH29"/>
    <mergeCell ref="E28:I28"/>
    <mergeCell ref="J28:N28"/>
    <mergeCell ref="O28:S28"/>
    <mergeCell ref="T28:X28"/>
    <mergeCell ref="Y28:AC28"/>
    <mergeCell ref="AD28:AH28"/>
    <mergeCell ref="E13:I13"/>
    <mergeCell ref="J13:N13"/>
    <mergeCell ref="O13:S13"/>
    <mergeCell ref="T13:X13"/>
    <mergeCell ref="Y13:AC13"/>
    <mergeCell ref="AD13:AH13"/>
    <mergeCell ref="E12:I12"/>
    <mergeCell ref="J12:N12"/>
    <mergeCell ref="O12:S12"/>
    <mergeCell ref="T12:X12"/>
    <mergeCell ref="Y12:AC12"/>
    <mergeCell ref="AD12:AH12"/>
    <mergeCell ref="E11:I11"/>
    <mergeCell ref="J11:N11"/>
    <mergeCell ref="O11:S11"/>
    <mergeCell ref="T11:X11"/>
    <mergeCell ref="Y11:AC11"/>
    <mergeCell ref="AD11:AH11"/>
    <mergeCell ref="E10:I10"/>
    <mergeCell ref="J10:N10"/>
    <mergeCell ref="O10:S10"/>
    <mergeCell ref="T10:X10"/>
    <mergeCell ref="Y10:AC10"/>
    <mergeCell ref="AD10:AH10"/>
    <mergeCell ref="E9:I9"/>
    <mergeCell ref="J9:N9"/>
    <mergeCell ref="O9:S9"/>
    <mergeCell ref="T9:X9"/>
    <mergeCell ref="Y9:AC9"/>
    <mergeCell ref="AD9:AH9"/>
  </mergeCells>
  <printOptions/>
  <pageMargins left="0" right="0" top="0" bottom="0" header="0.5118110236220472" footer="0.5118110236220472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N44"/>
  <sheetViews>
    <sheetView zoomScale="75" zoomScaleNormal="75" zoomScalePageLayoutView="0" workbookViewId="0" topLeftCell="A1">
      <selection activeCell="AI14" sqref="AI14"/>
    </sheetView>
  </sheetViews>
  <sheetFormatPr defaultColWidth="9.140625" defaultRowHeight="14.25" customHeight="1" outlineLevelCol="1"/>
  <cols>
    <col min="1" max="1" width="5.140625" style="1" customWidth="1" outlineLevel="1"/>
    <col min="2" max="2" width="3.421875" style="1" customWidth="1"/>
    <col min="3" max="3" width="5.8515625" style="1" bestFit="1" customWidth="1"/>
    <col min="4" max="4" width="32.8515625" style="1" customWidth="1"/>
    <col min="5" max="24" width="3.00390625" style="1" customWidth="1"/>
    <col min="25" max="29" width="2.8515625" style="1" customWidth="1"/>
    <col min="30" max="34" width="3.00390625" style="1" customWidth="1"/>
    <col min="35" max="39" width="14.421875" style="1" customWidth="1"/>
    <col min="40" max="16384" width="9.140625" style="1" customWidth="1"/>
  </cols>
  <sheetData>
    <row r="1" spans="2:34" ht="20.25">
      <c r="B1" s="8" t="s">
        <v>53</v>
      </c>
      <c r="Y1" s="19" t="s">
        <v>28</v>
      </c>
      <c r="AE1" s="19"/>
      <c r="AF1" s="19"/>
      <c r="AG1" s="19"/>
      <c r="AH1" s="19"/>
    </row>
    <row r="2" spans="2:37" ht="18">
      <c r="B2" s="10" t="s">
        <v>26</v>
      </c>
      <c r="Y2" s="1" t="s">
        <v>3</v>
      </c>
      <c r="AF2" s="28" t="s">
        <v>12</v>
      </c>
      <c r="AI2" s="28" t="s">
        <v>5</v>
      </c>
      <c r="AK2" s="28"/>
    </row>
    <row r="3" spans="2:37" ht="15" customHeight="1">
      <c r="B3" s="9"/>
      <c r="Y3" s="1" t="s">
        <v>7</v>
      </c>
      <c r="AF3" s="28" t="s">
        <v>8</v>
      </c>
      <c r="AI3" s="28" t="s">
        <v>17</v>
      </c>
      <c r="AK3" s="28"/>
    </row>
    <row r="4" spans="2:37" ht="15" customHeight="1">
      <c r="B4" s="10" t="s">
        <v>54</v>
      </c>
      <c r="Y4" s="1" t="s">
        <v>11</v>
      </c>
      <c r="AF4" s="28" t="s">
        <v>20</v>
      </c>
      <c r="AI4" s="28" t="s">
        <v>21</v>
      </c>
      <c r="AK4" s="28"/>
    </row>
    <row r="5" spans="2:37" ht="15" customHeight="1">
      <c r="B5" s="10"/>
      <c r="AI5" s="28"/>
      <c r="AJ5" s="28"/>
      <c r="AK5" s="28"/>
    </row>
    <row r="6" spans="2:37" ht="15" customHeight="1">
      <c r="B6" s="10" t="s">
        <v>46</v>
      </c>
      <c r="AI6" s="28"/>
      <c r="AJ6" s="28"/>
      <c r="AK6" s="28"/>
    </row>
    <row r="7" ht="15" customHeight="1">
      <c r="B7" s="9"/>
    </row>
    <row r="8" spans="2:4" ht="14.25" customHeight="1">
      <c r="B8" s="95" t="s">
        <v>55</v>
      </c>
      <c r="C8" s="31"/>
      <c r="D8" s="31"/>
    </row>
    <row r="9" spans="2:35" ht="14.25" customHeight="1">
      <c r="B9" s="12"/>
      <c r="C9" s="13"/>
      <c r="D9" s="14"/>
      <c r="E9" s="128">
        <v>1</v>
      </c>
      <c r="F9" s="129"/>
      <c r="G9" s="129"/>
      <c r="H9" s="129"/>
      <c r="I9" s="130"/>
      <c r="J9" s="128">
        <v>2</v>
      </c>
      <c r="K9" s="129"/>
      <c r="L9" s="129"/>
      <c r="M9" s="129"/>
      <c r="N9" s="130"/>
      <c r="O9" s="128">
        <v>3</v>
      </c>
      <c r="P9" s="129"/>
      <c r="Q9" s="129"/>
      <c r="R9" s="129"/>
      <c r="S9" s="130"/>
      <c r="T9" s="128">
        <v>4</v>
      </c>
      <c r="U9" s="129"/>
      <c r="V9" s="129"/>
      <c r="W9" s="129"/>
      <c r="X9" s="130"/>
      <c r="Y9" s="128" t="s">
        <v>0</v>
      </c>
      <c r="Z9" s="129"/>
      <c r="AA9" s="129"/>
      <c r="AB9" s="129"/>
      <c r="AC9" s="130"/>
      <c r="AD9" s="128" t="s">
        <v>1</v>
      </c>
      <c r="AE9" s="129"/>
      <c r="AF9" s="129"/>
      <c r="AG9" s="129"/>
      <c r="AH9" s="130"/>
      <c r="AI9" s="29" t="s">
        <v>2</v>
      </c>
    </row>
    <row r="10" spans="1:35" ht="14.25" customHeight="1">
      <c r="A10" s="20">
        <v>21</v>
      </c>
      <c r="B10" s="30">
        <v>1</v>
      </c>
      <c r="C10" s="36"/>
      <c r="D10" s="14" t="str">
        <f>IF(A10=0,"",INDEX(Nimet!$A$2:$D$251,A10,4))</f>
        <v>Vuorenmaa Jouni, KoKu</v>
      </c>
      <c r="E10" s="125"/>
      <c r="F10" s="126"/>
      <c r="G10" s="126"/>
      <c r="H10" s="126"/>
      <c r="I10" s="127"/>
      <c r="J10" s="122" t="str">
        <f>CONCATENATE(AB22,"-",AD22)</f>
        <v>3-1</v>
      </c>
      <c r="K10" s="123"/>
      <c r="L10" s="123"/>
      <c r="M10" s="123"/>
      <c r="N10" s="124"/>
      <c r="O10" s="122" t="str">
        <f>CONCATENATE(AB16,"-",AD16)</f>
        <v>3-0</v>
      </c>
      <c r="P10" s="123"/>
      <c r="Q10" s="123"/>
      <c r="R10" s="123"/>
      <c r="S10" s="124"/>
      <c r="T10" s="122" t="str">
        <f>CONCATENATE(AB19,"-",AD19)</f>
        <v>3-1</v>
      </c>
      <c r="U10" s="123"/>
      <c r="V10" s="123"/>
      <c r="W10" s="123"/>
      <c r="X10" s="124"/>
      <c r="Y10" s="128" t="str">
        <f>CONCATENATE(AF16+AF19+AF22,"-",AH16+AH19+AH22)</f>
        <v>3-0</v>
      </c>
      <c r="Z10" s="129"/>
      <c r="AA10" s="129"/>
      <c r="AB10" s="129"/>
      <c r="AC10" s="130"/>
      <c r="AD10" s="128" t="str">
        <f>CONCATENATE(AB16+AB19+AB22,"-",AD16+AD19+AD22)</f>
        <v>9-2</v>
      </c>
      <c r="AE10" s="129"/>
      <c r="AF10" s="129"/>
      <c r="AG10" s="129"/>
      <c r="AH10" s="130"/>
      <c r="AI10" s="70" t="s">
        <v>30</v>
      </c>
    </row>
    <row r="11" spans="1:35" ht="14.25" customHeight="1">
      <c r="A11" s="20">
        <v>30</v>
      </c>
      <c r="B11" s="30">
        <v>2</v>
      </c>
      <c r="C11" s="36"/>
      <c r="D11" s="14" t="str">
        <f>IF(A11=0,"",INDEX(Nimet!$A$2:$D$251,A11,4))</f>
        <v>Jokiranta Kari, SeSi</v>
      </c>
      <c r="E11" s="122" t="str">
        <f>CONCATENATE(AD22,"-",AB22)</f>
        <v>1-3</v>
      </c>
      <c r="F11" s="123"/>
      <c r="G11" s="123"/>
      <c r="H11" s="123"/>
      <c r="I11" s="124"/>
      <c r="J11" s="125"/>
      <c r="K11" s="126"/>
      <c r="L11" s="126"/>
      <c r="M11" s="126"/>
      <c r="N11" s="127"/>
      <c r="O11" s="122" t="str">
        <f>CONCATENATE(AB20,"-",AD20)</f>
        <v>3-1</v>
      </c>
      <c r="P11" s="123"/>
      <c r="Q11" s="123"/>
      <c r="R11" s="123"/>
      <c r="S11" s="124"/>
      <c r="T11" s="122" t="str">
        <f>CONCATENATE(AB17,"-",AD17)</f>
        <v>2-3</v>
      </c>
      <c r="U11" s="123"/>
      <c r="V11" s="123"/>
      <c r="W11" s="123"/>
      <c r="X11" s="124"/>
      <c r="Y11" s="128" t="str">
        <f>CONCATENATE(AF17+AF20+AH22,"-",AH17+AH20+AF22)</f>
        <v>1-2</v>
      </c>
      <c r="Z11" s="129"/>
      <c r="AA11" s="129"/>
      <c r="AB11" s="129"/>
      <c r="AC11" s="130"/>
      <c r="AD11" s="128" t="str">
        <f>CONCATENATE(AB17+AB20+AD22,"-",AD17+AD20+AB22)</f>
        <v>6-7</v>
      </c>
      <c r="AE11" s="129"/>
      <c r="AF11" s="129"/>
      <c r="AG11" s="129"/>
      <c r="AH11" s="130"/>
      <c r="AI11" s="70" t="s">
        <v>32</v>
      </c>
    </row>
    <row r="12" spans="1:35" ht="14.25" customHeight="1">
      <c r="A12" s="20">
        <v>25</v>
      </c>
      <c r="B12" s="30">
        <v>3</v>
      </c>
      <c r="C12" s="36"/>
      <c r="D12" s="14" t="str">
        <f>IF(A12=0,"",INDEX(Nimet!$A$2:$D$251,A12,4))</f>
        <v>Haavisto Timo, KurVi</v>
      </c>
      <c r="E12" s="122" t="str">
        <f>CONCATENATE(AD16,"-",AB16)</f>
        <v>0-3</v>
      </c>
      <c r="F12" s="123"/>
      <c r="G12" s="123"/>
      <c r="H12" s="123"/>
      <c r="I12" s="124"/>
      <c r="J12" s="122" t="str">
        <f>CONCATENATE(AD20,"-",AB20)</f>
        <v>1-3</v>
      </c>
      <c r="K12" s="123"/>
      <c r="L12" s="123"/>
      <c r="M12" s="123"/>
      <c r="N12" s="124"/>
      <c r="O12" s="125"/>
      <c r="P12" s="126"/>
      <c r="Q12" s="126"/>
      <c r="R12" s="126"/>
      <c r="S12" s="127"/>
      <c r="T12" s="122" t="str">
        <f>CONCATENATE(AB23,"-",AD23)</f>
        <v>1-3</v>
      </c>
      <c r="U12" s="123"/>
      <c r="V12" s="123"/>
      <c r="W12" s="123"/>
      <c r="X12" s="124"/>
      <c r="Y12" s="128" t="str">
        <f>CONCATENATE(AH16+AH20+AF23,"-",AF16+AF20+AH23)</f>
        <v>0-3</v>
      </c>
      <c r="Z12" s="129"/>
      <c r="AA12" s="129"/>
      <c r="AB12" s="129"/>
      <c r="AC12" s="130"/>
      <c r="AD12" s="128" t="str">
        <f>CONCATENATE(AD16+AD20+AB23,"-",AB16+AB20+AD23)</f>
        <v>2-9</v>
      </c>
      <c r="AE12" s="129"/>
      <c r="AF12" s="129"/>
      <c r="AG12" s="129"/>
      <c r="AH12" s="130"/>
      <c r="AI12" s="70" t="s">
        <v>116</v>
      </c>
    </row>
    <row r="13" spans="1:35" ht="14.25" customHeight="1">
      <c r="A13" s="20">
        <v>23</v>
      </c>
      <c r="B13" s="30">
        <v>4</v>
      </c>
      <c r="C13" s="36"/>
      <c r="D13" s="14" t="str">
        <f>IF(A13=0,"",INDEX(Nimet!$A$2:$D$251,A13,4))</f>
        <v>Haavisto Pekka, Kristiinankaupunki</v>
      </c>
      <c r="E13" s="122" t="str">
        <f>CONCATENATE(AD19,"-",AB19)</f>
        <v>1-3</v>
      </c>
      <c r="F13" s="123"/>
      <c r="G13" s="123"/>
      <c r="H13" s="123"/>
      <c r="I13" s="124"/>
      <c r="J13" s="122" t="str">
        <f>CONCATENATE(AD17,"-",AB17)</f>
        <v>3-2</v>
      </c>
      <c r="K13" s="123"/>
      <c r="L13" s="123"/>
      <c r="M13" s="123"/>
      <c r="N13" s="124"/>
      <c r="O13" s="122" t="str">
        <f>CONCATENATE(AD23,"-",AB23)</f>
        <v>3-1</v>
      </c>
      <c r="P13" s="123"/>
      <c r="Q13" s="123"/>
      <c r="R13" s="123"/>
      <c r="S13" s="124"/>
      <c r="T13" s="125"/>
      <c r="U13" s="126"/>
      <c r="V13" s="126"/>
      <c r="W13" s="126"/>
      <c r="X13" s="127"/>
      <c r="Y13" s="128" t="str">
        <f>CONCATENATE(AH17+AH19+AH23,"-",AF17+AF19+AF23)</f>
        <v>2-1</v>
      </c>
      <c r="Z13" s="129"/>
      <c r="AA13" s="129"/>
      <c r="AB13" s="129"/>
      <c r="AC13" s="130"/>
      <c r="AD13" s="128" t="str">
        <f>CONCATENATE(AD17+AD19+AD23,"-",AB17+AB19+AB23)</f>
        <v>7-6</v>
      </c>
      <c r="AE13" s="129"/>
      <c r="AF13" s="129"/>
      <c r="AG13" s="129"/>
      <c r="AH13" s="130"/>
      <c r="AI13" s="70" t="s">
        <v>31</v>
      </c>
    </row>
    <row r="14" spans="1:38" ht="14.25" customHeight="1">
      <c r="A14" s="16"/>
      <c r="B14" s="3"/>
      <c r="C14" s="3"/>
      <c r="D14" s="3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17"/>
      <c r="AJ14" s="6"/>
      <c r="AK14" s="6"/>
      <c r="AL14" s="6"/>
    </row>
    <row r="15" spans="2:37" ht="14.25" customHeight="1">
      <c r="B15" s="19" t="s">
        <v>28</v>
      </c>
      <c r="G15" s="60"/>
      <c r="H15" s="61">
        <v>1</v>
      </c>
      <c r="I15" s="62"/>
      <c r="J15" s="52"/>
      <c r="K15" s="55"/>
      <c r="L15" s="54">
        <v>2</v>
      </c>
      <c r="M15" s="56"/>
      <c r="N15" s="52"/>
      <c r="O15" s="55"/>
      <c r="P15" s="54">
        <v>3</v>
      </c>
      <c r="Q15" s="57"/>
      <c r="S15" s="58"/>
      <c r="T15" s="59">
        <v>4</v>
      </c>
      <c r="U15" s="57"/>
      <c r="W15" s="58"/>
      <c r="X15" s="59">
        <v>5</v>
      </c>
      <c r="Y15" s="57"/>
      <c r="Z15" s="3"/>
      <c r="AA15" s="3"/>
      <c r="AB15" s="58"/>
      <c r="AC15" s="53" t="s">
        <v>34</v>
      </c>
      <c r="AD15" s="57"/>
      <c r="AE15" s="52"/>
      <c r="AF15" s="55"/>
      <c r="AG15" s="63" t="s">
        <v>35</v>
      </c>
      <c r="AH15" s="64"/>
      <c r="AI15" s="11" t="s">
        <v>47</v>
      </c>
      <c r="AK15" s="11"/>
    </row>
    <row r="16" spans="1:40" ht="14.25" customHeight="1">
      <c r="A16" s="15" t="s">
        <v>12</v>
      </c>
      <c r="B16" s="1" t="str">
        <f>CONCATENATE(D10,"  -  ",D12)</f>
        <v>Vuorenmaa Jouni, KoKu  -  Haavisto Timo, KurVi</v>
      </c>
      <c r="G16" s="65">
        <v>11</v>
      </c>
      <c r="H16" s="71" t="s">
        <v>27</v>
      </c>
      <c r="I16" s="66">
        <v>9</v>
      </c>
      <c r="J16" s="72"/>
      <c r="K16" s="65">
        <v>11</v>
      </c>
      <c r="L16" s="71" t="s">
        <v>27</v>
      </c>
      <c r="M16" s="66">
        <v>9</v>
      </c>
      <c r="N16" s="72"/>
      <c r="O16" s="65">
        <v>11</v>
      </c>
      <c r="P16" s="71" t="s">
        <v>27</v>
      </c>
      <c r="Q16" s="66">
        <v>5</v>
      </c>
      <c r="R16" s="73"/>
      <c r="S16" s="65"/>
      <c r="T16" s="71" t="s">
        <v>27</v>
      </c>
      <c r="U16" s="66"/>
      <c r="V16" s="73"/>
      <c r="W16" s="65"/>
      <c r="X16" s="71" t="s">
        <v>27</v>
      </c>
      <c r="Y16" s="66"/>
      <c r="Z16" s="72"/>
      <c r="AA16" s="72"/>
      <c r="AB16" s="74">
        <f>IF($G16-$I16&gt;0,1,0)+IF($K16-$M16&gt;0,1,0)+IF($O16-$Q16&gt;0,1,0)+IF($S16-$U16&gt;0,1,0)+IF($W16-$Y16&gt;0,1,0)</f>
        <v>3</v>
      </c>
      <c r="AC16" s="75" t="s">
        <v>27</v>
      </c>
      <c r="AD16" s="76">
        <f>IF($G16-$I16&lt;0,1,0)+IF($K16-$M16&lt;0,1,0)+IF($O16-$Q16&lt;0,1,0)+IF($S16-$U16&lt;0,1,0)+IF($W16-$Y16&lt;0,1,0)</f>
        <v>0</v>
      </c>
      <c r="AE16" s="77"/>
      <c r="AF16" s="78">
        <f>IF($AB16-$AD16&gt;0,1,0)</f>
        <v>1</v>
      </c>
      <c r="AG16" s="67" t="s">
        <v>27</v>
      </c>
      <c r="AH16" s="79">
        <f>IF($AB16-$AD16&lt;0,1,0)</f>
        <v>0</v>
      </c>
      <c r="AI16" s="111">
        <v>4</v>
      </c>
      <c r="AJ16" s="80"/>
      <c r="AK16" s="80"/>
      <c r="AM16" s="7"/>
      <c r="AN16" s="18"/>
    </row>
    <row r="17" spans="1:40" ht="14.25" customHeight="1">
      <c r="A17" s="15" t="s">
        <v>5</v>
      </c>
      <c r="B17" s="1" t="str">
        <f>CONCATENATE(D11,"  -  ",D13)</f>
        <v>Jokiranta Kari, SeSi  -  Haavisto Pekka, Kristiinankaupunki</v>
      </c>
      <c r="G17" s="93">
        <v>11</v>
      </c>
      <c r="H17" s="81" t="s">
        <v>27</v>
      </c>
      <c r="I17" s="94">
        <v>6</v>
      </c>
      <c r="J17" s="72"/>
      <c r="K17" s="65">
        <v>11</v>
      </c>
      <c r="L17" s="71" t="s">
        <v>27</v>
      </c>
      <c r="M17" s="66">
        <v>8</v>
      </c>
      <c r="N17" s="72"/>
      <c r="O17" s="65">
        <v>5</v>
      </c>
      <c r="P17" s="71" t="s">
        <v>27</v>
      </c>
      <c r="Q17" s="66">
        <v>11</v>
      </c>
      <c r="R17" s="73"/>
      <c r="S17" s="65">
        <v>8</v>
      </c>
      <c r="T17" s="71" t="s">
        <v>27</v>
      </c>
      <c r="U17" s="66">
        <v>11</v>
      </c>
      <c r="V17" s="73"/>
      <c r="W17" s="65">
        <v>8</v>
      </c>
      <c r="X17" s="71" t="s">
        <v>27</v>
      </c>
      <c r="Y17" s="66">
        <v>11</v>
      </c>
      <c r="Z17" s="72"/>
      <c r="AA17" s="72"/>
      <c r="AB17" s="74">
        <f>IF($G17-$I17&gt;0,1,0)+IF($K17-$M17&gt;0,1,0)+IF($O17-$Q17&gt;0,1,0)+IF($S17-$U17&gt;0,1,0)+IF($W17-$Y17&gt;0,1,0)</f>
        <v>2</v>
      </c>
      <c r="AC17" s="75" t="s">
        <v>27</v>
      </c>
      <c r="AD17" s="76">
        <f>IF($G17-$I17&lt;0,1,0)+IF($K17-$M17&lt;0,1,0)+IF($O17-$Q17&lt;0,1,0)+IF($S17-$U17&lt;0,1,0)+IF($W17-$Y17&lt;0,1,0)</f>
        <v>3</v>
      </c>
      <c r="AE17" s="77"/>
      <c r="AF17" s="78">
        <f>IF($AB17-$AD17&gt;0,1,0)</f>
        <v>0</v>
      </c>
      <c r="AG17" s="67" t="s">
        <v>27</v>
      </c>
      <c r="AH17" s="79">
        <f>IF($AB17-$AD17&lt;0,1,0)</f>
        <v>1</v>
      </c>
      <c r="AI17" s="111">
        <v>3</v>
      </c>
      <c r="AJ17" s="80"/>
      <c r="AK17" s="80"/>
      <c r="AM17" s="7"/>
      <c r="AN17" s="18"/>
    </row>
    <row r="18" spans="1:40" ht="14.25" customHeight="1">
      <c r="A18" s="15"/>
      <c r="G18" s="82"/>
      <c r="H18" s="83"/>
      <c r="I18" s="84"/>
      <c r="J18" s="72"/>
      <c r="K18" s="82"/>
      <c r="L18" s="83"/>
      <c r="M18" s="84"/>
      <c r="N18" s="72"/>
      <c r="O18" s="82"/>
      <c r="P18" s="83"/>
      <c r="Q18" s="84"/>
      <c r="R18" s="73"/>
      <c r="S18" s="82"/>
      <c r="T18" s="83"/>
      <c r="U18" s="84"/>
      <c r="V18" s="73"/>
      <c r="W18" s="82"/>
      <c r="X18" s="83"/>
      <c r="Y18" s="84"/>
      <c r="Z18" s="72"/>
      <c r="AA18" s="72"/>
      <c r="AB18" s="74"/>
      <c r="AC18" s="75"/>
      <c r="AD18" s="76"/>
      <c r="AE18" s="77"/>
      <c r="AF18" s="78"/>
      <c r="AG18" s="68"/>
      <c r="AH18" s="79"/>
      <c r="AI18" s="111"/>
      <c r="AJ18" s="80"/>
      <c r="AK18" s="80"/>
      <c r="AN18" s="18"/>
    </row>
    <row r="19" spans="1:40" ht="14.25" customHeight="1">
      <c r="A19" s="15" t="s">
        <v>8</v>
      </c>
      <c r="B19" s="1" t="str">
        <f>CONCATENATE(D10,"  -  ",D13)</f>
        <v>Vuorenmaa Jouni, KoKu  -  Haavisto Pekka, Kristiinankaupunki</v>
      </c>
      <c r="G19" s="65">
        <v>21</v>
      </c>
      <c r="H19" s="71" t="s">
        <v>27</v>
      </c>
      <c r="I19" s="66">
        <v>23</v>
      </c>
      <c r="J19" s="72"/>
      <c r="K19" s="65">
        <v>11</v>
      </c>
      <c r="L19" s="71" t="s">
        <v>27</v>
      </c>
      <c r="M19" s="66">
        <v>9</v>
      </c>
      <c r="N19" s="72"/>
      <c r="O19" s="65">
        <v>11</v>
      </c>
      <c r="P19" s="71" t="s">
        <v>27</v>
      </c>
      <c r="Q19" s="66">
        <v>8</v>
      </c>
      <c r="R19" s="73"/>
      <c r="S19" s="65">
        <v>11</v>
      </c>
      <c r="T19" s="71" t="s">
        <v>27</v>
      </c>
      <c r="U19" s="66">
        <v>4</v>
      </c>
      <c r="V19" s="73"/>
      <c r="W19" s="65"/>
      <c r="X19" s="71" t="s">
        <v>27</v>
      </c>
      <c r="Y19" s="66"/>
      <c r="Z19" s="72"/>
      <c r="AA19" s="72"/>
      <c r="AB19" s="74">
        <f>IF($G19-$I19&gt;0,1,0)+IF($K19-$M19&gt;0,1,0)+IF($O19-$Q19&gt;0,1,0)+IF($S19-$U19&gt;0,1,0)+IF($W19-$Y19&gt;0,1,0)</f>
        <v>3</v>
      </c>
      <c r="AC19" s="75" t="s">
        <v>27</v>
      </c>
      <c r="AD19" s="76">
        <f>IF($G19-$I19&lt;0,1,0)+IF($K19-$M19&lt;0,1,0)+IF($O19-$Q19&lt;0,1,0)+IF($S19-$U19&lt;0,1,0)+IF($W19-$Y19&lt;0,1,0)</f>
        <v>1</v>
      </c>
      <c r="AE19" s="77"/>
      <c r="AF19" s="78">
        <f>IF($AB19-$AD19&gt;0,1,0)</f>
        <v>1</v>
      </c>
      <c r="AG19" s="67" t="s">
        <v>27</v>
      </c>
      <c r="AH19" s="79">
        <f>IF($AB19-$AD19&lt;0,1,0)</f>
        <v>0</v>
      </c>
      <c r="AI19" s="111">
        <v>2</v>
      </c>
      <c r="AJ19" s="80"/>
      <c r="AK19" s="80"/>
      <c r="AM19" s="7"/>
      <c r="AN19" s="18"/>
    </row>
    <row r="20" spans="1:40" ht="14.25" customHeight="1">
      <c r="A20" s="15" t="s">
        <v>17</v>
      </c>
      <c r="B20" s="1" t="str">
        <f>CONCATENATE(D11,"  -  ",D12)</f>
        <v>Jokiranta Kari, SeSi  -  Haavisto Timo, KurVi</v>
      </c>
      <c r="G20" s="65">
        <v>8</v>
      </c>
      <c r="H20" s="71" t="s">
        <v>27</v>
      </c>
      <c r="I20" s="66">
        <v>11</v>
      </c>
      <c r="J20" s="72"/>
      <c r="K20" s="65">
        <v>11</v>
      </c>
      <c r="L20" s="71" t="s">
        <v>27</v>
      </c>
      <c r="M20" s="66">
        <v>3</v>
      </c>
      <c r="N20" s="72"/>
      <c r="O20" s="65">
        <v>11</v>
      </c>
      <c r="P20" s="71" t="s">
        <v>27</v>
      </c>
      <c r="Q20" s="66">
        <v>3</v>
      </c>
      <c r="R20" s="73"/>
      <c r="S20" s="65">
        <v>11</v>
      </c>
      <c r="T20" s="71" t="s">
        <v>27</v>
      </c>
      <c r="U20" s="66">
        <v>5</v>
      </c>
      <c r="V20" s="73"/>
      <c r="W20" s="65"/>
      <c r="X20" s="71" t="s">
        <v>27</v>
      </c>
      <c r="Y20" s="66"/>
      <c r="Z20" s="72"/>
      <c r="AA20" s="72"/>
      <c r="AB20" s="74">
        <f>IF($G20-$I20&gt;0,1,0)+IF($K20-$M20&gt;0,1,0)+IF($O20-$Q20&gt;0,1,0)+IF($S20-$U20&gt;0,1,0)+IF($W20-$Y20&gt;0,1,0)</f>
        <v>3</v>
      </c>
      <c r="AC20" s="75" t="s">
        <v>27</v>
      </c>
      <c r="AD20" s="76">
        <f>IF($G20-$I20&lt;0,1,0)+IF($K20-$M20&lt;0,1,0)+IF($O20-$Q20&lt;0,1,0)+IF($S20-$U20&lt;0,1,0)+IF($W20-$Y20&lt;0,1,0)</f>
        <v>1</v>
      </c>
      <c r="AE20" s="77"/>
      <c r="AF20" s="78">
        <f>IF($AB20-$AD20&gt;0,1,0)</f>
        <v>1</v>
      </c>
      <c r="AG20" s="67" t="s">
        <v>27</v>
      </c>
      <c r="AH20" s="79">
        <f>IF($AB20-$AD20&lt;0,1,0)</f>
        <v>0</v>
      </c>
      <c r="AI20" s="111">
        <v>1</v>
      </c>
      <c r="AJ20" s="80"/>
      <c r="AK20" s="80"/>
      <c r="AM20" s="7"/>
      <c r="AN20" s="18"/>
    </row>
    <row r="21" spans="1:40" ht="14.25" customHeight="1">
      <c r="A21" s="15"/>
      <c r="G21" s="82"/>
      <c r="H21" s="83"/>
      <c r="I21" s="84"/>
      <c r="J21" s="72"/>
      <c r="K21" s="82"/>
      <c r="L21" s="83"/>
      <c r="M21" s="84"/>
      <c r="N21" s="72"/>
      <c r="O21" s="82"/>
      <c r="P21" s="83"/>
      <c r="Q21" s="84"/>
      <c r="R21" s="73"/>
      <c r="S21" s="82"/>
      <c r="T21" s="83"/>
      <c r="U21" s="84"/>
      <c r="V21" s="73"/>
      <c r="W21" s="82"/>
      <c r="X21" s="83"/>
      <c r="Y21" s="84"/>
      <c r="Z21" s="72"/>
      <c r="AA21" s="72"/>
      <c r="AB21" s="74"/>
      <c r="AC21" s="75"/>
      <c r="AD21" s="76"/>
      <c r="AE21" s="77"/>
      <c r="AF21" s="78"/>
      <c r="AG21" s="68"/>
      <c r="AH21" s="79"/>
      <c r="AI21" s="111"/>
      <c r="AJ21" s="80"/>
      <c r="AK21" s="80"/>
      <c r="AN21" s="18"/>
    </row>
    <row r="22" spans="1:40" ht="14.25" customHeight="1">
      <c r="A22" s="15" t="s">
        <v>20</v>
      </c>
      <c r="B22" s="1" t="str">
        <f>CONCATENATE(D10,"  -  ",D11)</f>
        <v>Vuorenmaa Jouni, KoKu  -  Jokiranta Kari, SeSi</v>
      </c>
      <c r="G22" s="65">
        <v>11</v>
      </c>
      <c r="H22" s="71" t="s">
        <v>27</v>
      </c>
      <c r="I22" s="66">
        <v>7</v>
      </c>
      <c r="J22" s="72"/>
      <c r="K22" s="65">
        <v>11</v>
      </c>
      <c r="L22" s="71" t="s">
        <v>27</v>
      </c>
      <c r="M22" s="66">
        <v>6</v>
      </c>
      <c r="N22" s="72"/>
      <c r="O22" s="65">
        <v>9</v>
      </c>
      <c r="P22" s="71" t="s">
        <v>27</v>
      </c>
      <c r="Q22" s="66">
        <v>11</v>
      </c>
      <c r="R22" s="73"/>
      <c r="S22" s="65">
        <v>11</v>
      </c>
      <c r="T22" s="71" t="s">
        <v>27</v>
      </c>
      <c r="U22" s="66">
        <v>9</v>
      </c>
      <c r="V22" s="73"/>
      <c r="W22" s="65"/>
      <c r="X22" s="71" t="s">
        <v>27</v>
      </c>
      <c r="Y22" s="66"/>
      <c r="Z22" s="72"/>
      <c r="AA22" s="72"/>
      <c r="AB22" s="74">
        <f>IF($G22-$I22&gt;0,1,0)+IF($K22-$M22&gt;0,1,0)+IF($O22-$Q22&gt;0,1,0)+IF($S22-$U22&gt;0,1,0)+IF($W22-$Y22&gt;0,1,0)</f>
        <v>3</v>
      </c>
      <c r="AC22" s="75" t="s">
        <v>27</v>
      </c>
      <c r="AD22" s="76">
        <f>IF($G22-$I22&lt;0,1,0)+IF($K22-$M22&lt;0,1,0)+IF($O22-$Q22&lt;0,1,0)+IF($S22-$U22&lt;0,1,0)+IF($W22-$Y22&lt;0,1,0)</f>
        <v>1</v>
      </c>
      <c r="AE22" s="77"/>
      <c r="AF22" s="78">
        <f>IF($AB22-$AD22&gt;0,1,0)</f>
        <v>1</v>
      </c>
      <c r="AG22" s="67" t="s">
        <v>27</v>
      </c>
      <c r="AH22" s="79">
        <f>IF($AB22-$AD22&lt;0,1,0)</f>
        <v>0</v>
      </c>
      <c r="AI22" s="111">
        <v>4</v>
      </c>
      <c r="AJ22" s="80"/>
      <c r="AK22" s="80"/>
      <c r="AM22" s="7"/>
      <c r="AN22" s="18"/>
    </row>
    <row r="23" spans="1:40" ht="14.25" customHeight="1">
      <c r="A23" s="15" t="s">
        <v>21</v>
      </c>
      <c r="B23" s="1" t="str">
        <f>CONCATENATE(D12,"  -  ",D13)</f>
        <v>Haavisto Timo, KurVi  -  Haavisto Pekka, Kristiinankaupunki</v>
      </c>
      <c r="G23" s="65">
        <v>11</v>
      </c>
      <c r="H23" s="71" t="s">
        <v>27</v>
      </c>
      <c r="I23" s="66">
        <v>5</v>
      </c>
      <c r="J23" s="72"/>
      <c r="K23" s="65">
        <v>3</v>
      </c>
      <c r="L23" s="71" t="s">
        <v>27</v>
      </c>
      <c r="M23" s="66">
        <v>11</v>
      </c>
      <c r="N23" s="72"/>
      <c r="O23" s="65">
        <v>9</v>
      </c>
      <c r="P23" s="71" t="s">
        <v>27</v>
      </c>
      <c r="Q23" s="66">
        <v>11</v>
      </c>
      <c r="R23" s="73"/>
      <c r="S23" s="65">
        <v>5</v>
      </c>
      <c r="T23" s="71" t="s">
        <v>27</v>
      </c>
      <c r="U23" s="66">
        <v>11</v>
      </c>
      <c r="V23" s="73"/>
      <c r="W23" s="65"/>
      <c r="X23" s="71" t="s">
        <v>27</v>
      </c>
      <c r="Y23" s="66"/>
      <c r="Z23" s="72"/>
      <c r="AA23" s="72"/>
      <c r="AB23" s="85">
        <f>IF($G23-$I23&gt;0,1,0)+IF($K23-$M23&gt;0,1,0)+IF($O23-$Q23&gt;0,1,0)+IF($S23-$U23&gt;0,1,0)+IF($W23-$Y23&gt;0,1,0)</f>
        <v>1</v>
      </c>
      <c r="AC23" s="86" t="s">
        <v>27</v>
      </c>
      <c r="AD23" s="87">
        <f>IF($G23-$I23&lt;0,1,0)+IF($K23-$M23&lt;0,1,0)+IF($O23-$Q23&lt;0,1,0)+IF($S23-$U23&lt;0,1,0)+IF($W23-$Y23&lt;0,1,0)</f>
        <v>3</v>
      </c>
      <c r="AE23" s="77"/>
      <c r="AF23" s="88">
        <f>IF($AB23-$AD23&gt;0,1,0)</f>
        <v>0</v>
      </c>
      <c r="AG23" s="69" t="s">
        <v>27</v>
      </c>
      <c r="AH23" s="89">
        <f>IF($AB23-$AD23&lt;0,1,0)</f>
        <v>1</v>
      </c>
      <c r="AI23" s="111">
        <v>2</v>
      </c>
      <c r="AJ23" s="80"/>
      <c r="AK23" s="80"/>
      <c r="AM23" s="7"/>
      <c r="AN23" s="18"/>
    </row>
    <row r="24" spans="7:37" ht="14.25" customHeight="1">
      <c r="G24" s="90"/>
      <c r="H24" s="90"/>
      <c r="I24" s="90"/>
      <c r="J24" s="90"/>
      <c r="K24" s="90"/>
      <c r="L24" s="90"/>
      <c r="M24" s="90"/>
      <c r="N24" s="90"/>
      <c r="O24" s="90"/>
      <c r="P24" s="91"/>
      <c r="Q24" s="92"/>
      <c r="R24" s="92"/>
      <c r="S24" s="92"/>
      <c r="T24" s="92"/>
      <c r="U24" s="80"/>
      <c r="V24" s="80"/>
      <c r="W24" s="80"/>
      <c r="X24" s="80"/>
      <c r="Y24" s="80"/>
      <c r="Z24" s="80"/>
      <c r="AA24" s="80"/>
      <c r="AB24" s="80"/>
      <c r="AC24" s="90"/>
      <c r="AD24" s="90"/>
      <c r="AE24" s="90"/>
      <c r="AF24" s="90"/>
      <c r="AG24" s="80"/>
      <c r="AH24" s="80"/>
      <c r="AJ24" s="80"/>
      <c r="AK24" s="80"/>
    </row>
    <row r="25" spans="7:37" ht="14.25" customHeight="1"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</row>
    <row r="26" ht="15" customHeight="1">
      <c r="B26" s="9"/>
    </row>
    <row r="27" spans="2:4" ht="14.25" customHeight="1">
      <c r="B27" s="95" t="s">
        <v>56</v>
      </c>
      <c r="C27" s="31"/>
      <c r="D27" s="31"/>
    </row>
    <row r="28" spans="2:35" ht="14.25" customHeight="1">
      <c r="B28" s="12"/>
      <c r="C28" s="13"/>
      <c r="D28" s="14"/>
      <c r="E28" s="128">
        <v>1</v>
      </c>
      <c r="F28" s="129"/>
      <c r="G28" s="129"/>
      <c r="H28" s="129"/>
      <c r="I28" s="130"/>
      <c r="J28" s="128">
        <v>2</v>
      </c>
      <c r="K28" s="129"/>
      <c r="L28" s="129"/>
      <c r="M28" s="129"/>
      <c r="N28" s="130"/>
      <c r="O28" s="128">
        <v>3</v>
      </c>
      <c r="P28" s="129"/>
      <c r="Q28" s="129"/>
      <c r="R28" s="129"/>
      <c r="S28" s="130"/>
      <c r="T28" s="128">
        <v>4</v>
      </c>
      <c r="U28" s="129"/>
      <c r="V28" s="129"/>
      <c r="W28" s="129"/>
      <c r="X28" s="130"/>
      <c r="Y28" s="128" t="s">
        <v>0</v>
      </c>
      <c r="Z28" s="129"/>
      <c r="AA28" s="129"/>
      <c r="AB28" s="129"/>
      <c r="AC28" s="130"/>
      <c r="AD28" s="128" t="s">
        <v>1</v>
      </c>
      <c r="AE28" s="129"/>
      <c r="AF28" s="129"/>
      <c r="AG28" s="129"/>
      <c r="AH28" s="130"/>
      <c r="AI28" s="29" t="s">
        <v>2</v>
      </c>
    </row>
    <row r="29" spans="1:35" ht="14.25" customHeight="1">
      <c r="A29" s="20">
        <v>12</v>
      </c>
      <c r="B29" s="30">
        <v>1</v>
      </c>
      <c r="C29" s="36"/>
      <c r="D29" s="14" t="str">
        <f>IF(A29=0,"",INDEX(Nimet!$A$2:$D$251,A29,4))</f>
        <v>Gammelgård Levi, KoKu</v>
      </c>
      <c r="E29" s="125"/>
      <c r="F29" s="126"/>
      <c r="G29" s="126"/>
      <c r="H29" s="126"/>
      <c r="I29" s="127"/>
      <c r="J29" s="122" t="str">
        <f>CONCATENATE(AB41,"-",AD41)</f>
        <v>1-3</v>
      </c>
      <c r="K29" s="123"/>
      <c r="L29" s="123"/>
      <c r="M29" s="123"/>
      <c r="N29" s="124"/>
      <c r="O29" s="122" t="str">
        <f>CONCATENATE(AB35,"-",AD35)</f>
        <v>0-0</v>
      </c>
      <c r="P29" s="123"/>
      <c r="Q29" s="123"/>
      <c r="R29" s="123"/>
      <c r="S29" s="124"/>
      <c r="T29" s="122" t="str">
        <f>CONCATENATE(AB38,"-",AD38)</f>
        <v>0-3</v>
      </c>
      <c r="U29" s="123"/>
      <c r="V29" s="123"/>
      <c r="W29" s="123"/>
      <c r="X29" s="124"/>
      <c r="Y29" s="128" t="str">
        <f>CONCATENATE(AF35+AF38+AF41,"-",AH35+AH38+AH41)</f>
        <v>0-2</v>
      </c>
      <c r="Z29" s="129"/>
      <c r="AA29" s="129"/>
      <c r="AB29" s="129"/>
      <c r="AC29" s="130"/>
      <c r="AD29" s="128" t="str">
        <f>CONCATENATE(AB35+AB38+AB41,"-",AD35+AD38+AD41)</f>
        <v>1-6</v>
      </c>
      <c r="AE29" s="129"/>
      <c r="AF29" s="129"/>
      <c r="AG29" s="129"/>
      <c r="AH29" s="130"/>
      <c r="AI29" s="70" t="s">
        <v>32</v>
      </c>
    </row>
    <row r="30" spans="1:35" ht="14.25" customHeight="1">
      <c r="A30" s="20">
        <v>24</v>
      </c>
      <c r="B30" s="30">
        <v>2</v>
      </c>
      <c r="C30" s="36"/>
      <c r="D30" s="14" t="str">
        <f>IF(A30=0,"",INDEX(Nimet!$A$2:$D$251,A30,4))</f>
        <v>Kangasniemi Sami, Kristiinankaupunki</v>
      </c>
      <c r="E30" s="122" t="str">
        <f>CONCATENATE(AD41,"-",AB41)</f>
        <v>3-1</v>
      </c>
      <c r="F30" s="123"/>
      <c r="G30" s="123"/>
      <c r="H30" s="123"/>
      <c r="I30" s="124"/>
      <c r="J30" s="125"/>
      <c r="K30" s="126"/>
      <c r="L30" s="126"/>
      <c r="M30" s="126"/>
      <c r="N30" s="127"/>
      <c r="O30" s="122" t="str">
        <f>CONCATENATE(AB39,"-",AD39)</f>
        <v>0-0</v>
      </c>
      <c r="P30" s="123"/>
      <c r="Q30" s="123"/>
      <c r="R30" s="123"/>
      <c r="S30" s="124"/>
      <c r="T30" s="122" t="str">
        <f>CONCATENATE(AB36,"-",AD36)</f>
        <v>3-1</v>
      </c>
      <c r="U30" s="123"/>
      <c r="V30" s="123"/>
      <c r="W30" s="123"/>
      <c r="X30" s="124"/>
      <c r="Y30" s="128" t="str">
        <f>CONCATENATE(AF36+AF39+AH41,"-",AH36+AH39+AF41)</f>
        <v>2-0</v>
      </c>
      <c r="Z30" s="129"/>
      <c r="AA30" s="129"/>
      <c r="AB30" s="129"/>
      <c r="AC30" s="130"/>
      <c r="AD30" s="128" t="str">
        <f>CONCATENATE(AB36+AB39+AD41,"-",AD36+AD39+AB41)</f>
        <v>6-2</v>
      </c>
      <c r="AE30" s="129"/>
      <c r="AF30" s="129"/>
      <c r="AG30" s="129"/>
      <c r="AH30" s="130"/>
      <c r="AI30" s="70" t="s">
        <v>30</v>
      </c>
    </row>
    <row r="31" spans="1:35" ht="14.25" customHeight="1">
      <c r="A31" s="20">
        <v>29</v>
      </c>
      <c r="B31" s="30">
        <v>3</v>
      </c>
      <c r="C31" s="36"/>
      <c r="D31" s="14" t="str">
        <f>IF(A31=0,"",INDEX(Nimet!$A$2:$D$251,A31,4))</f>
        <v>Asunmaa Kai, SeSi</v>
      </c>
      <c r="E31" s="122" t="str">
        <f>CONCATENATE(AD35,"-",AB35)</f>
        <v>0-0</v>
      </c>
      <c r="F31" s="123"/>
      <c r="G31" s="123"/>
      <c r="H31" s="123"/>
      <c r="I31" s="124"/>
      <c r="J31" s="122" t="str">
        <f>CONCATENATE(AD39,"-",AB39)</f>
        <v>0-0</v>
      </c>
      <c r="K31" s="123"/>
      <c r="L31" s="123"/>
      <c r="M31" s="123"/>
      <c r="N31" s="124"/>
      <c r="O31" s="125"/>
      <c r="P31" s="126"/>
      <c r="Q31" s="126"/>
      <c r="R31" s="126"/>
      <c r="S31" s="127"/>
      <c r="T31" s="122" t="str">
        <f>CONCATENATE(AB42,"-",AD42)</f>
        <v>0-0</v>
      </c>
      <c r="U31" s="123"/>
      <c r="V31" s="123"/>
      <c r="W31" s="123"/>
      <c r="X31" s="124"/>
      <c r="Y31" s="128" t="str">
        <f>CONCATENATE(AH35+AH39+AF42,"-",AF35+AF39+AH42)</f>
        <v>0-0</v>
      </c>
      <c r="Z31" s="129"/>
      <c r="AA31" s="129"/>
      <c r="AB31" s="129"/>
      <c r="AC31" s="130"/>
      <c r="AD31" s="128" t="str">
        <f>CONCATENATE(AD35+AD39+AB42,"-",AB35+AB39+AD42)</f>
        <v>0-0</v>
      </c>
      <c r="AE31" s="129"/>
      <c r="AF31" s="129"/>
      <c r="AG31" s="129"/>
      <c r="AH31" s="130"/>
      <c r="AI31" s="70"/>
    </row>
    <row r="32" spans="1:35" ht="14.25" customHeight="1">
      <c r="A32" s="20">
        <v>8</v>
      </c>
      <c r="B32" s="30">
        <v>4</v>
      </c>
      <c r="C32" s="36"/>
      <c r="D32" s="14" t="str">
        <f>IF(A32=0,"",INDEX(Nimet!$A$2:$D$251,A32,4))</f>
        <v>Tuomela Ville, JuVo</v>
      </c>
      <c r="E32" s="122" t="str">
        <f>CONCATENATE(AD38,"-",AB38)</f>
        <v>3-0</v>
      </c>
      <c r="F32" s="123"/>
      <c r="G32" s="123"/>
      <c r="H32" s="123"/>
      <c r="I32" s="124"/>
      <c r="J32" s="122" t="str">
        <f>CONCATENATE(AD36,"-",AB36)</f>
        <v>1-3</v>
      </c>
      <c r="K32" s="123"/>
      <c r="L32" s="123"/>
      <c r="M32" s="123"/>
      <c r="N32" s="124"/>
      <c r="O32" s="122" t="str">
        <f>CONCATENATE(AD42,"-",AB42)</f>
        <v>0-0</v>
      </c>
      <c r="P32" s="123"/>
      <c r="Q32" s="123"/>
      <c r="R32" s="123"/>
      <c r="S32" s="124"/>
      <c r="T32" s="125"/>
      <c r="U32" s="126"/>
      <c r="V32" s="126"/>
      <c r="W32" s="126"/>
      <c r="X32" s="127"/>
      <c r="Y32" s="128" t="str">
        <f>CONCATENATE(AH36+AH38+AH42,"-",AF36+AF38+AF42)</f>
        <v>1-1</v>
      </c>
      <c r="Z32" s="129"/>
      <c r="AA32" s="129"/>
      <c r="AB32" s="129"/>
      <c r="AC32" s="130"/>
      <c r="AD32" s="128" t="str">
        <f>CONCATENATE(AD36+AD38+AD42,"-",AB36+AB38+AB42)</f>
        <v>4-3</v>
      </c>
      <c r="AE32" s="129"/>
      <c r="AF32" s="129"/>
      <c r="AG32" s="129"/>
      <c r="AH32" s="130"/>
      <c r="AI32" s="70" t="s">
        <v>31</v>
      </c>
    </row>
    <row r="33" spans="1:38" ht="14.25" customHeight="1">
      <c r="A33" s="16"/>
      <c r="B33" s="3"/>
      <c r="C33" s="3"/>
      <c r="D33" s="3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17"/>
      <c r="AJ33" s="6"/>
      <c r="AK33" s="6"/>
      <c r="AL33" s="6"/>
    </row>
    <row r="34" spans="2:37" ht="14.25" customHeight="1">
      <c r="B34" s="19" t="s">
        <v>28</v>
      </c>
      <c r="G34" s="60"/>
      <c r="H34" s="61">
        <v>1</v>
      </c>
      <c r="I34" s="62"/>
      <c r="J34" s="52"/>
      <c r="K34" s="55"/>
      <c r="L34" s="54">
        <v>2</v>
      </c>
      <c r="M34" s="56"/>
      <c r="N34" s="52"/>
      <c r="O34" s="55"/>
      <c r="P34" s="54">
        <v>3</v>
      </c>
      <c r="Q34" s="57"/>
      <c r="S34" s="58"/>
      <c r="T34" s="59">
        <v>4</v>
      </c>
      <c r="U34" s="57"/>
      <c r="W34" s="58"/>
      <c r="X34" s="59">
        <v>5</v>
      </c>
      <c r="Y34" s="57"/>
      <c r="Z34" s="3"/>
      <c r="AA34" s="3"/>
      <c r="AB34" s="58"/>
      <c r="AC34" s="53" t="s">
        <v>34</v>
      </c>
      <c r="AD34" s="57"/>
      <c r="AE34" s="52"/>
      <c r="AF34" s="55"/>
      <c r="AG34" s="63" t="s">
        <v>35</v>
      </c>
      <c r="AH34" s="64"/>
      <c r="AI34" s="11" t="s">
        <v>47</v>
      </c>
      <c r="AK34" s="11"/>
    </row>
    <row r="35" spans="1:40" ht="14.25" customHeight="1">
      <c r="A35" s="15" t="s">
        <v>12</v>
      </c>
      <c r="B35" s="1" t="str">
        <f>CONCATENATE(D29,"  -  ",D31)</f>
        <v>Gammelgård Levi, KoKu  -  Asunmaa Kai, SeSi</v>
      </c>
      <c r="G35" s="65"/>
      <c r="H35" s="71" t="s">
        <v>27</v>
      </c>
      <c r="I35" s="66"/>
      <c r="J35" s="72"/>
      <c r="K35" s="65"/>
      <c r="L35" s="71" t="s">
        <v>27</v>
      </c>
      <c r="M35" s="66"/>
      <c r="N35" s="72"/>
      <c r="O35" s="65"/>
      <c r="P35" s="71" t="s">
        <v>27</v>
      </c>
      <c r="Q35" s="66"/>
      <c r="R35" s="73"/>
      <c r="S35" s="65"/>
      <c r="T35" s="71" t="s">
        <v>27</v>
      </c>
      <c r="U35" s="66"/>
      <c r="V35" s="73"/>
      <c r="W35" s="65"/>
      <c r="X35" s="71" t="s">
        <v>27</v>
      </c>
      <c r="Y35" s="66"/>
      <c r="Z35" s="72"/>
      <c r="AA35" s="72"/>
      <c r="AB35" s="74">
        <f>IF($G35-$I35&gt;0,1,0)+IF($K35-$M35&gt;0,1,0)+IF($O35-$Q35&gt;0,1,0)+IF($S35-$U35&gt;0,1,0)+IF($W35-$Y35&gt;0,1,0)</f>
        <v>0</v>
      </c>
      <c r="AC35" s="75" t="s">
        <v>27</v>
      </c>
      <c r="AD35" s="76">
        <f>IF($G35-$I35&lt;0,1,0)+IF($K35-$M35&lt;0,1,0)+IF($O35-$Q35&lt;0,1,0)+IF($S35-$U35&lt;0,1,0)+IF($W35-$Y35&lt;0,1,0)</f>
        <v>0</v>
      </c>
      <c r="AE35" s="77"/>
      <c r="AF35" s="78">
        <f>IF($AB35-$AD35&gt;0,1,0)</f>
        <v>0</v>
      </c>
      <c r="AG35" s="67" t="s">
        <v>27</v>
      </c>
      <c r="AH35" s="79">
        <f>IF($AB35-$AD35&lt;0,1,0)</f>
        <v>0</v>
      </c>
      <c r="AI35" s="111">
        <v>4</v>
      </c>
      <c r="AJ35" s="80"/>
      <c r="AK35" s="80"/>
      <c r="AM35" s="7"/>
      <c r="AN35" s="18"/>
    </row>
    <row r="36" spans="1:40" ht="14.25" customHeight="1">
      <c r="A36" s="15" t="s">
        <v>5</v>
      </c>
      <c r="B36" s="1" t="str">
        <f>CONCATENATE(D30,"  -  ",D32)</f>
        <v>Kangasniemi Sami, Kristiinankaupunki  -  Tuomela Ville, JuVo</v>
      </c>
      <c r="G36" s="93">
        <v>11</v>
      </c>
      <c r="H36" s="81" t="s">
        <v>27</v>
      </c>
      <c r="I36" s="94">
        <v>8</v>
      </c>
      <c r="J36" s="72"/>
      <c r="K36" s="65">
        <v>11</v>
      </c>
      <c r="L36" s="71" t="s">
        <v>27</v>
      </c>
      <c r="M36" s="66">
        <v>4</v>
      </c>
      <c r="N36" s="72"/>
      <c r="O36" s="65">
        <v>10</v>
      </c>
      <c r="P36" s="71" t="s">
        <v>27</v>
      </c>
      <c r="Q36" s="66">
        <v>12</v>
      </c>
      <c r="R36" s="73"/>
      <c r="S36" s="65">
        <v>11</v>
      </c>
      <c r="T36" s="71" t="s">
        <v>27</v>
      </c>
      <c r="U36" s="66">
        <v>5</v>
      </c>
      <c r="V36" s="73"/>
      <c r="W36" s="65"/>
      <c r="X36" s="71" t="s">
        <v>27</v>
      </c>
      <c r="Y36" s="66"/>
      <c r="Z36" s="72"/>
      <c r="AA36" s="72"/>
      <c r="AB36" s="74">
        <f>IF($G36-$I36&gt;0,1,0)+IF($K36-$M36&gt;0,1,0)+IF($O36-$Q36&gt;0,1,0)+IF($S36-$U36&gt;0,1,0)+IF($W36-$Y36&gt;0,1,0)</f>
        <v>3</v>
      </c>
      <c r="AC36" s="75" t="s">
        <v>27</v>
      </c>
      <c r="AD36" s="76">
        <f>IF($G36-$I36&lt;0,1,0)+IF($K36-$M36&lt;0,1,0)+IF($O36-$Q36&lt;0,1,0)+IF($S36-$U36&lt;0,1,0)+IF($W36-$Y36&lt;0,1,0)</f>
        <v>1</v>
      </c>
      <c r="AE36" s="77"/>
      <c r="AF36" s="78">
        <f>IF($AB36-$AD36&gt;0,1,0)</f>
        <v>1</v>
      </c>
      <c r="AG36" s="67" t="s">
        <v>27</v>
      </c>
      <c r="AH36" s="79">
        <f>IF($AB36-$AD36&lt;0,1,0)</f>
        <v>0</v>
      </c>
      <c r="AI36" s="111">
        <v>3</v>
      </c>
      <c r="AJ36" s="80"/>
      <c r="AK36" s="80"/>
      <c r="AM36" s="7"/>
      <c r="AN36" s="18"/>
    </row>
    <row r="37" spans="1:40" ht="14.25" customHeight="1">
      <c r="A37" s="15"/>
      <c r="G37" s="82"/>
      <c r="H37" s="83"/>
      <c r="I37" s="84"/>
      <c r="J37" s="72"/>
      <c r="K37" s="82"/>
      <c r="L37" s="83"/>
      <c r="M37" s="84"/>
      <c r="N37" s="72"/>
      <c r="O37" s="82"/>
      <c r="P37" s="83"/>
      <c r="Q37" s="84"/>
      <c r="R37" s="73"/>
      <c r="S37" s="82"/>
      <c r="T37" s="83"/>
      <c r="U37" s="84"/>
      <c r="V37" s="73"/>
      <c r="W37" s="82"/>
      <c r="X37" s="83"/>
      <c r="Y37" s="84"/>
      <c r="Z37" s="72"/>
      <c r="AA37" s="72"/>
      <c r="AB37" s="74"/>
      <c r="AC37" s="75"/>
      <c r="AD37" s="76"/>
      <c r="AE37" s="77"/>
      <c r="AF37" s="78"/>
      <c r="AG37" s="68"/>
      <c r="AH37" s="79"/>
      <c r="AI37" s="111"/>
      <c r="AJ37" s="80"/>
      <c r="AK37" s="80"/>
      <c r="AN37" s="18"/>
    </row>
    <row r="38" spans="1:40" ht="14.25" customHeight="1">
      <c r="A38" s="15" t="s">
        <v>8</v>
      </c>
      <c r="B38" s="1" t="str">
        <f>CONCATENATE(D29,"  -  ",D32)</f>
        <v>Gammelgård Levi, KoKu  -  Tuomela Ville, JuVo</v>
      </c>
      <c r="G38" s="65">
        <v>4</v>
      </c>
      <c r="H38" s="71" t="s">
        <v>27</v>
      </c>
      <c r="I38" s="66">
        <v>11</v>
      </c>
      <c r="J38" s="72"/>
      <c r="K38" s="65">
        <v>10</v>
      </c>
      <c r="L38" s="71" t="s">
        <v>27</v>
      </c>
      <c r="M38" s="66">
        <v>12</v>
      </c>
      <c r="N38" s="72"/>
      <c r="O38" s="65">
        <v>7</v>
      </c>
      <c r="P38" s="71" t="s">
        <v>27</v>
      </c>
      <c r="Q38" s="66">
        <v>11</v>
      </c>
      <c r="R38" s="73"/>
      <c r="S38" s="65"/>
      <c r="T38" s="71" t="s">
        <v>27</v>
      </c>
      <c r="U38" s="66"/>
      <c r="V38" s="73"/>
      <c r="W38" s="65"/>
      <c r="X38" s="71" t="s">
        <v>27</v>
      </c>
      <c r="Y38" s="66"/>
      <c r="Z38" s="72"/>
      <c r="AA38" s="72"/>
      <c r="AB38" s="74">
        <f>IF($G38-$I38&gt;0,1,0)+IF($K38-$M38&gt;0,1,0)+IF($O38-$Q38&gt;0,1,0)+IF($S38-$U38&gt;0,1,0)+IF($W38-$Y38&gt;0,1,0)</f>
        <v>0</v>
      </c>
      <c r="AC38" s="75" t="s">
        <v>27</v>
      </c>
      <c r="AD38" s="76">
        <f>IF($G38-$I38&lt;0,1,0)+IF($K38-$M38&lt;0,1,0)+IF($O38-$Q38&lt;0,1,0)+IF($S38-$U38&lt;0,1,0)+IF($W38-$Y38&lt;0,1,0)</f>
        <v>3</v>
      </c>
      <c r="AE38" s="77"/>
      <c r="AF38" s="78">
        <f>IF($AB38-$AD38&gt;0,1,0)</f>
        <v>0</v>
      </c>
      <c r="AG38" s="67" t="s">
        <v>27</v>
      </c>
      <c r="AH38" s="79">
        <f>IF($AB38-$AD38&lt;0,1,0)</f>
        <v>1</v>
      </c>
      <c r="AI38" s="111">
        <v>2</v>
      </c>
      <c r="AJ38" s="80"/>
      <c r="AK38" s="80"/>
      <c r="AM38" s="7"/>
      <c r="AN38" s="18"/>
    </row>
    <row r="39" spans="1:40" ht="14.25" customHeight="1">
      <c r="A39" s="15" t="s">
        <v>17</v>
      </c>
      <c r="B39" s="1" t="str">
        <f>CONCATENATE(D30,"  -  ",D31)</f>
        <v>Kangasniemi Sami, Kristiinankaupunki  -  Asunmaa Kai, SeSi</v>
      </c>
      <c r="G39" s="65"/>
      <c r="H39" s="71" t="s">
        <v>27</v>
      </c>
      <c r="I39" s="66"/>
      <c r="J39" s="72"/>
      <c r="K39" s="65"/>
      <c r="L39" s="71" t="s">
        <v>27</v>
      </c>
      <c r="M39" s="66"/>
      <c r="N39" s="72"/>
      <c r="O39" s="65"/>
      <c r="P39" s="71" t="s">
        <v>27</v>
      </c>
      <c r="Q39" s="66"/>
      <c r="R39" s="73"/>
      <c r="S39" s="65"/>
      <c r="T39" s="71" t="s">
        <v>27</v>
      </c>
      <c r="U39" s="66"/>
      <c r="V39" s="73"/>
      <c r="W39" s="65"/>
      <c r="X39" s="71" t="s">
        <v>27</v>
      </c>
      <c r="Y39" s="66"/>
      <c r="Z39" s="72"/>
      <c r="AA39" s="72"/>
      <c r="AB39" s="74">
        <f>IF($G39-$I39&gt;0,1,0)+IF($K39-$M39&gt;0,1,0)+IF($O39-$Q39&gt;0,1,0)+IF($S39-$U39&gt;0,1,0)+IF($W39-$Y39&gt;0,1,0)</f>
        <v>0</v>
      </c>
      <c r="AC39" s="75" t="s">
        <v>27</v>
      </c>
      <c r="AD39" s="76">
        <f>IF($G39-$I39&lt;0,1,0)+IF($K39-$M39&lt;0,1,0)+IF($O39-$Q39&lt;0,1,0)+IF($S39-$U39&lt;0,1,0)+IF($W39-$Y39&lt;0,1,0)</f>
        <v>0</v>
      </c>
      <c r="AE39" s="77"/>
      <c r="AF39" s="78">
        <f>IF($AB39-$AD39&gt;0,1,0)</f>
        <v>0</v>
      </c>
      <c r="AG39" s="67" t="s">
        <v>27</v>
      </c>
      <c r="AH39" s="79">
        <f>IF($AB39-$AD39&lt;0,1,0)</f>
        <v>0</v>
      </c>
      <c r="AI39" s="111">
        <v>1</v>
      </c>
      <c r="AJ39" s="80"/>
      <c r="AK39" s="80"/>
      <c r="AM39" s="7"/>
      <c r="AN39" s="18"/>
    </row>
    <row r="40" spans="1:40" ht="14.25" customHeight="1">
      <c r="A40" s="15"/>
      <c r="G40" s="82"/>
      <c r="H40" s="83"/>
      <c r="I40" s="84"/>
      <c r="J40" s="72"/>
      <c r="K40" s="82"/>
      <c r="L40" s="83"/>
      <c r="M40" s="84"/>
      <c r="N40" s="72"/>
      <c r="O40" s="82"/>
      <c r="P40" s="83"/>
      <c r="Q40" s="84"/>
      <c r="R40" s="73"/>
      <c r="S40" s="82"/>
      <c r="T40" s="83"/>
      <c r="U40" s="84"/>
      <c r="V40" s="73"/>
      <c r="W40" s="82"/>
      <c r="X40" s="83"/>
      <c r="Y40" s="84"/>
      <c r="Z40" s="72"/>
      <c r="AA40" s="72"/>
      <c r="AB40" s="74"/>
      <c r="AC40" s="75"/>
      <c r="AD40" s="76"/>
      <c r="AE40" s="77"/>
      <c r="AF40" s="78"/>
      <c r="AG40" s="68"/>
      <c r="AH40" s="79"/>
      <c r="AI40" s="111"/>
      <c r="AJ40" s="80"/>
      <c r="AK40" s="80"/>
      <c r="AN40" s="18"/>
    </row>
    <row r="41" spans="1:40" ht="14.25" customHeight="1">
      <c r="A41" s="15" t="s">
        <v>20</v>
      </c>
      <c r="B41" s="1" t="str">
        <f>CONCATENATE(D29,"  -  ",D30)</f>
        <v>Gammelgård Levi, KoKu  -  Kangasniemi Sami, Kristiinankaupunki</v>
      </c>
      <c r="G41" s="65">
        <v>7</v>
      </c>
      <c r="H41" s="71" t="s">
        <v>27</v>
      </c>
      <c r="I41" s="66">
        <v>11</v>
      </c>
      <c r="J41" s="72"/>
      <c r="K41" s="65">
        <v>3</v>
      </c>
      <c r="L41" s="71" t="s">
        <v>27</v>
      </c>
      <c r="M41" s="66">
        <v>11</v>
      </c>
      <c r="N41" s="72"/>
      <c r="O41" s="65">
        <v>11</v>
      </c>
      <c r="P41" s="71" t="s">
        <v>27</v>
      </c>
      <c r="Q41" s="66">
        <v>7</v>
      </c>
      <c r="R41" s="73"/>
      <c r="S41" s="65">
        <v>8</v>
      </c>
      <c r="T41" s="71" t="s">
        <v>27</v>
      </c>
      <c r="U41" s="66">
        <v>11</v>
      </c>
      <c r="V41" s="73"/>
      <c r="W41" s="65"/>
      <c r="X41" s="71" t="s">
        <v>27</v>
      </c>
      <c r="Y41" s="66"/>
      <c r="Z41" s="72"/>
      <c r="AA41" s="72"/>
      <c r="AB41" s="74">
        <f>IF($G41-$I41&gt;0,1,0)+IF($K41-$M41&gt;0,1,0)+IF($O41-$Q41&gt;0,1,0)+IF($S41-$U41&gt;0,1,0)+IF($W41-$Y41&gt;0,1,0)</f>
        <v>1</v>
      </c>
      <c r="AC41" s="75" t="s">
        <v>27</v>
      </c>
      <c r="AD41" s="76">
        <f>IF($G41-$I41&lt;0,1,0)+IF($K41-$M41&lt;0,1,0)+IF($O41-$Q41&lt;0,1,0)+IF($S41-$U41&lt;0,1,0)+IF($W41-$Y41&lt;0,1,0)</f>
        <v>3</v>
      </c>
      <c r="AE41" s="77"/>
      <c r="AF41" s="78">
        <f>IF($AB41-$AD41&gt;0,1,0)</f>
        <v>0</v>
      </c>
      <c r="AG41" s="67" t="s">
        <v>27</v>
      </c>
      <c r="AH41" s="79">
        <f>IF($AB41-$AD41&lt;0,1,0)</f>
        <v>1</v>
      </c>
      <c r="AI41" s="111">
        <v>4</v>
      </c>
      <c r="AJ41" s="80"/>
      <c r="AK41" s="80"/>
      <c r="AM41" s="7"/>
      <c r="AN41" s="18"/>
    </row>
    <row r="42" spans="1:40" ht="14.25" customHeight="1">
      <c r="A42" s="15" t="s">
        <v>21</v>
      </c>
      <c r="B42" s="1" t="str">
        <f>CONCATENATE(D31,"  -  ",D32)</f>
        <v>Asunmaa Kai, SeSi  -  Tuomela Ville, JuVo</v>
      </c>
      <c r="G42" s="65"/>
      <c r="H42" s="71" t="s">
        <v>27</v>
      </c>
      <c r="I42" s="66"/>
      <c r="J42" s="72"/>
      <c r="K42" s="65"/>
      <c r="L42" s="71" t="s">
        <v>27</v>
      </c>
      <c r="M42" s="66"/>
      <c r="N42" s="72"/>
      <c r="O42" s="65"/>
      <c r="P42" s="71" t="s">
        <v>27</v>
      </c>
      <c r="Q42" s="66"/>
      <c r="R42" s="73"/>
      <c r="S42" s="65"/>
      <c r="T42" s="71" t="s">
        <v>27</v>
      </c>
      <c r="U42" s="66"/>
      <c r="V42" s="73"/>
      <c r="W42" s="65"/>
      <c r="X42" s="71" t="s">
        <v>27</v>
      </c>
      <c r="Y42" s="66"/>
      <c r="Z42" s="72"/>
      <c r="AA42" s="72"/>
      <c r="AB42" s="85">
        <f>IF($G42-$I42&gt;0,1,0)+IF($K42-$M42&gt;0,1,0)+IF($O42-$Q42&gt;0,1,0)+IF($S42-$U42&gt;0,1,0)+IF($W42-$Y42&gt;0,1,0)</f>
        <v>0</v>
      </c>
      <c r="AC42" s="86" t="s">
        <v>27</v>
      </c>
      <c r="AD42" s="87">
        <f>IF($G42-$I42&lt;0,1,0)+IF($K42-$M42&lt;0,1,0)+IF($O42-$Q42&lt;0,1,0)+IF($S42-$U42&lt;0,1,0)+IF($W42-$Y42&lt;0,1,0)</f>
        <v>0</v>
      </c>
      <c r="AE42" s="77"/>
      <c r="AF42" s="88">
        <f>IF($AB42-$AD42&gt;0,1,0)</f>
        <v>0</v>
      </c>
      <c r="AG42" s="69" t="s">
        <v>27</v>
      </c>
      <c r="AH42" s="89">
        <f>IF($AB42-$AD42&lt;0,1,0)</f>
        <v>0</v>
      </c>
      <c r="AI42" s="111">
        <v>2</v>
      </c>
      <c r="AJ42" s="80"/>
      <c r="AK42" s="80"/>
      <c r="AM42" s="7"/>
      <c r="AN42" s="18"/>
    </row>
    <row r="43" spans="7:37" ht="14.25" customHeight="1">
      <c r="G43" s="90"/>
      <c r="H43" s="90"/>
      <c r="I43" s="90"/>
      <c r="J43" s="90"/>
      <c r="K43" s="90"/>
      <c r="L43" s="90"/>
      <c r="M43" s="90"/>
      <c r="N43" s="90"/>
      <c r="O43" s="90"/>
      <c r="P43" s="91"/>
      <c r="Q43" s="92"/>
      <c r="R43" s="92"/>
      <c r="S43" s="92"/>
      <c r="T43" s="92"/>
      <c r="U43" s="80"/>
      <c r="V43" s="80"/>
      <c r="W43" s="80"/>
      <c r="X43" s="80"/>
      <c r="Y43" s="80"/>
      <c r="Z43" s="80"/>
      <c r="AA43" s="80"/>
      <c r="AB43" s="80"/>
      <c r="AC43" s="90"/>
      <c r="AD43" s="90"/>
      <c r="AE43" s="90"/>
      <c r="AF43" s="90"/>
      <c r="AG43" s="80"/>
      <c r="AH43" s="80"/>
      <c r="AI43" s="80"/>
      <c r="AJ43" s="80"/>
      <c r="AK43" s="80"/>
    </row>
    <row r="44" spans="7:37" ht="14.25" customHeight="1"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</row>
  </sheetData>
  <sheetProtection/>
  <mergeCells count="60">
    <mergeCell ref="E32:I32"/>
    <mergeCell ref="J32:N32"/>
    <mergeCell ref="O32:S32"/>
    <mergeCell ref="T32:X32"/>
    <mergeCell ref="Y32:AC32"/>
    <mergeCell ref="AD32:AH32"/>
    <mergeCell ref="E31:I31"/>
    <mergeCell ref="J31:N31"/>
    <mergeCell ref="O31:S31"/>
    <mergeCell ref="T31:X31"/>
    <mergeCell ref="Y31:AC31"/>
    <mergeCell ref="AD31:AH31"/>
    <mergeCell ref="E30:I30"/>
    <mergeCell ref="J30:N30"/>
    <mergeCell ref="O30:S30"/>
    <mergeCell ref="T30:X30"/>
    <mergeCell ref="Y30:AC30"/>
    <mergeCell ref="AD30:AH30"/>
    <mergeCell ref="E29:I29"/>
    <mergeCell ref="J29:N29"/>
    <mergeCell ref="O29:S29"/>
    <mergeCell ref="T29:X29"/>
    <mergeCell ref="Y29:AC29"/>
    <mergeCell ref="AD29:AH29"/>
    <mergeCell ref="E28:I28"/>
    <mergeCell ref="J28:N28"/>
    <mergeCell ref="O28:S28"/>
    <mergeCell ref="T28:X28"/>
    <mergeCell ref="Y28:AC28"/>
    <mergeCell ref="AD28:AH28"/>
    <mergeCell ref="E13:I13"/>
    <mergeCell ref="J13:N13"/>
    <mergeCell ref="O13:S13"/>
    <mergeCell ref="T13:X13"/>
    <mergeCell ref="Y13:AC13"/>
    <mergeCell ref="AD13:AH13"/>
    <mergeCell ref="E12:I12"/>
    <mergeCell ref="J12:N12"/>
    <mergeCell ref="O12:S12"/>
    <mergeCell ref="T12:X12"/>
    <mergeCell ref="Y12:AC12"/>
    <mergeCell ref="AD12:AH12"/>
    <mergeCell ref="E11:I11"/>
    <mergeCell ref="J11:N11"/>
    <mergeCell ref="O11:S11"/>
    <mergeCell ref="T11:X11"/>
    <mergeCell ref="Y11:AC11"/>
    <mergeCell ref="AD11:AH11"/>
    <mergeCell ref="E10:I10"/>
    <mergeCell ref="J10:N10"/>
    <mergeCell ref="O10:S10"/>
    <mergeCell ref="T10:X10"/>
    <mergeCell ref="Y10:AC10"/>
    <mergeCell ref="AD10:AH10"/>
    <mergeCell ref="E9:I9"/>
    <mergeCell ref="J9:N9"/>
    <mergeCell ref="O9:S9"/>
    <mergeCell ref="T9:X9"/>
    <mergeCell ref="Y9:AC9"/>
    <mergeCell ref="AD9:AH9"/>
  </mergeCells>
  <printOptions/>
  <pageMargins left="0" right="0" top="0" bottom="0" header="0.5118110236220472" footer="0.5118110236220472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C1:K28"/>
  <sheetViews>
    <sheetView zoomScale="75" zoomScaleNormal="75" zoomScaleSheetLayoutView="75" zoomScalePageLayoutView="0" workbookViewId="0" topLeftCell="A1">
      <selection activeCell="J19" sqref="J19"/>
    </sheetView>
  </sheetViews>
  <sheetFormatPr defaultColWidth="5.710937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5.8515625" style="1" bestFit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53</v>
      </c>
    </row>
    <row r="2" ht="15" customHeight="1">
      <c r="D2" s="10" t="s">
        <v>26</v>
      </c>
    </row>
    <row r="3" spans="4:8" ht="15" customHeight="1">
      <c r="D3" s="9"/>
      <c r="G3" s="22"/>
      <c r="H3" s="3"/>
    </row>
    <row r="4" spans="4:7" ht="15" customHeight="1">
      <c r="D4" s="10" t="s">
        <v>54</v>
      </c>
      <c r="G4" s="22"/>
    </row>
    <row r="5" spans="4:7" ht="15" customHeight="1">
      <c r="D5" s="10"/>
      <c r="G5" s="22"/>
    </row>
    <row r="6" spans="4:7" ht="15" customHeight="1">
      <c r="D6" s="10" t="s">
        <v>49</v>
      </c>
      <c r="G6" s="22"/>
    </row>
    <row r="8" spans="4:6" ht="15" customHeight="1">
      <c r="D8" s="2"/>
      <c r="E8" s="2"/>
      <c r="F8" s="2"/>
    </row>
    <row r="9" spans="3:10" ht="14.25" customHeight="1">
      <c r="C9" s="20">
        <v>18</v>
      </c>
      <c r="D9" s="51">
        <v>1</v>
      </c>
      <c r="E9" s="44" t="s">
        <v>100</v>
      </c>
      <c r="F9" s="5" t="str">
        <f>IF(C9=0,"",INDEX(Nimet!$A$2:$D$251,C9,4))</f>
        <v>Rönn Johan, KoKu</v>
      </c>
      <c r="G9" s="41" t="s">
        <v>125</v>
      </c>
      <c r="H9" s="23"/>
      <c r="I9" s="23"/>
      <c r="J9" s="23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32"/>
      <c r="H10" s="41" t="s">
        <v>125</v>
      </c>
      <c r="I10" s="23"/>
      <c r="J10" s="23"/>
    </row>
    <row r="11" spans="3:10" ht="14.25" customHeight="1">
      <c r="C11" s="20">
        <v>34</v>
      </c>
      <c r="D11" s="49">
        <v>3</v>
      </c>
      <c r="E11" s="44" t="s">
        <v>107</v>
      </c>
      <c r="F11" s="5" t="str">
        <f>IF(C11=0,"",INDEX(Nimet!$A$2:$D$251,C11,4))</f>
        <v>Koistinen Juho, SeSi</v>
      </c>
      <c r="G11" s="43" t="s">
        <v>121</v>
      </c>
      <c r="H11" s="118" t="s">
        <v>128</v>
      </c>
      <c r="I11" s="23"/>
      <c r="J11" s="23"/>
    </row>
    <row r="12" spans="3:10" ht="14.25" customHeight="1">
      <c r="C12" s="20">
        <v>8</v>
      </c>
      <c r="D12" s="50">
        <v>4</v>
      </c>
      <c r="E12" s="45" t="s">
        <v>108</v>
      </c>
      <c r="F12" s="4" t="str">
        <f>IF(C12=0,"",INDEX(Nimet!$A$2:$D$251,C12,4))</f>
        <v>Tuomela Ville, JuVo</v>
      </c>
      <c r="G12" s="37" t="s">
        <v>122</v>
      </c>
      <c r="H12" s="25"/>
      <c r="I12" s="41" t="s">
        <v>125</v>
      </c>
      <c r="J12" s="23"/>
    </row>
    <row r="13" spans="3:10" ht="14.25" customHeight="1">
      <c r="C13" s="20">
        <v>21</v>
      </c>
      <c r="D13" s="49">
        <v>5</v>
      </c>
      <c r="E13" s="44" t="s">
        <v>105</v>
      </c>
      <c r="F13" s="5" t="str">
        <f>IF(C13=0,"",INDEX(Nimet!$A$2:$D$251,C13,4))</f>
        <v>Vuorenmaa Jouni, KoKu</v>
      </c>
      <c r="G13" s="40" t="s">
        <v>123</v>
      </c>
      <c r="H13" s="25"/>
      <c r="I13" s="118" t="s">
        <v>139</v>
      </c>
      <c r="J13" s="23"/>
    </row>
    <row r="14" spans="3:10" ht="14.25" customHeight="1">
      <c r="C14" s="20">
        <v>20</v>
      </c>
      <c r="D14" s="50">
        <v>6</v>
      </c>
      <c r="E14" s="45" t="s">
        <v>99</v>
      </c>
      <c r="F14" s="4" t="str">
        <f>IF(C14=0,"",INDEX(Nimet!$A$2:$D$251,C14,4))</f>
        <v>Ström Börje, KoKu</v>
      </c>
      <c r="G14" s="117" t="s">
        <v>124</v>
      </c>
      <c r="H14" s="42" t="s">
        <v>130</v>
      </c>
      <c r="I14" s="25"/>
      <c r="J14" s="23"/>
    </row>
    <row r="15" spans="3:10" ht="14.25" customHeight="1">
      <c r="C15" s="20"/>
      <c r="D15" s="49">
        <v>7</v>
      </c>
      <c r="E15" s="44"/>
      <c r="F15" s="5">
        <f>IF(C15=0,"",INDEX(Nimet!$A$2:$D$251,C15,4))</f>
      </c>
      <c r="G15" s="42" t="s">
        <v>130</v>
      </c>
      <c r="H15" s="37" t="s">
        <v>135</v>
      </c>
      <c r="I15" s="25"/>
      <c r="J15" s="23"/>
    </row>
    <row r="16" spans="3:10" ht="14.25" customHeight="1">
      <c r="C16" s="20">
        <v>15</v>
      </c>
      <c r="D16" s="50">
        <v>8</v>
      </c>
      <c r="E16" s="45" t="s">
        <v>104</v>
      </c>
      <c r="F16" s="4" t="str">
        <f>IF(C16=0,"",INDEX(Nimet!$A$2:$D$251,C16,4))</f>
        <v>Leskinen Janne, KoKu</v>
      </c>
      <c r="G16" s="33"/>
      <c r="H16" s="23"/>
      <c r="I16" s="25"/>
      <c r="J16" s="23"/>
    </row>
    <row r="17" spans="4:10" ht="14.25" customHeight="1">
      <c r="D17" s="3"/>
      <c r="E17" s="48"/>
      <c r="F17" s="3"/>
      <c r="G17" s="37"/>
      <c r="H17" s="23"/>
      <c r="I17" s="25"/>
      <c r="J17" s="41" t="s">
        <v>125</v>
      </c>
    </row>
    <row r="18" spans="4:11" ht="14.25" customHeight="1">
      <c r="D18" s="2"/>
      <c r="E18" s="45"/>
      <c r="F18" s="2"/>
      <c r="G18" s="38"/>
      <c r="H18" s="26"/>
      <c r="I18" s="25"/>
      <c r="J18" s="119" t="s">
        <v>146</v>
      </c>
      <c r="K18" s="3"/>
    </row>
    <row r="19" spans="3:11" ht="14.25" customHeight="1">
      <c r="C19" s="20">
        <v>37</v>
      </c>
      <c r="D19" s="49">
        <v>9</v>
      </c>
      <c r="E19" s="44" t="s">
        <v>103</v>
      </c>
      <c r="F19" s="5" t="str">
        <f>IF(C19=0,"",INDEX(Nimet!$A$2:$D$251,C19,4))</f>
        <v>Rissanen Unto, SeSi</v>
      </c>
      <c r="G19" s="40" t="s">
        <v>126</v>
      </c>
      <c r="H19" s="23"/>
      <c r="I19" s="25"/>
      <c r="J19" s="23"/>
      <c r="K19" s="3"/>
    </row>
    <row r="20" spans="3:11" ht="14.25" customHeight="1">
      <c r="C20" s="20"/>
      <c r="D20" s="50">
        <v>10</v>
      </c>
      <c r="E20" s="45"/>
      <c r="F20" s="4">
        <f>IF(C20=0,"",INDEX(Nimet!$A$2:$D$251,C20,4))</f>
      </c>
      <c r="G20" s="32"/>
      <c r="H20" s="41" t="s">
        <v>117</v>
      </c>
      <c r="I20" s="25"/>
      <c r="J20" s="23"/>
      <c r="K20" s="3"/>
    </row>
    <row r="21" spans="3:11" ht="14.25" customHeight="1">
      <c r="C21" s="20">
        <v>35</v>
      </c>
      <c r="D21" s="49">
        <v>11</v>
      </c>
      <c r="E21" s="44" t="s">
        <v>101</v>
      </c>
      <c r="F21" s="5" t="str">
        <f>IF(C21=0,"",INDEX(Nimet!$A$2:$D$251,C21,4))</f>
        <v>Norolampi Alexander, SeSi</v>
      </c>
      <c r="G21" s="43" t="s">
        <v>117</v>
      </c>
      <c r="H21" s="118" t="s">
        <v>129</v>
      </c>
      <c r="I21" s="25"/>
      <c r="J21" s="23"/>
      <c r="K21" s="3"/>
    </row>
    <row r="22" spans="3:11" ht="14.25" customHeight="1">
      <c r="C22" s="20">
        <v>24</v>
      </c>
      <c r="D22" s="50">
        <v>12</v>
      </c>
      <c r="E22" s="45" t="s">
        <v>106</v>
      </c>
      <c r="F22" s="4" t="str">
        <f>IF(C22=0,"",INDEX(Nimet!$A$2:$D$251,C22,4))</f>
        <v>Kangasniemi Sami, Kristiinankaupunki</v>
      </c>
      <c r="G22" s="37" t="s">
        <v>118</v>
      </c>
      <c r="H22" s="25"/>
      <c r="I22" s="42" t="s">
        <v>117</v>
      </c>
      <c r="J22" s="23"/>
      <c r="K22" s="3"/>
    </row>
    <row r="23" spans="3:11" ht="14.25" customHeight="1">
      <c r="C23" s="20">
        <v>23</v>
      </c>
      <c r="D23" s="49">
        <v>13</v>
      </c>
      <c r="E23" s="44" t="s">
        <v>109</v>
      </c>
      <c r="F23" s="5" t="str">
        <f>IF(C23=0,"",INDEX(Nimet!$A$2:$D$251,C23,4))</f>
        <v>Haavisto Pekka, Kristiinankaupunki</v>
      </c>
      <c r="G23" s="40" t="s">
        <v>133</v>
      </c>
      <c r="H23" s="25"/>
      <c r="I23" s="37" t="s">
        <v>138</v>
      </c>
      <c r="J23" s="23"/>
      <c r="K23" s="3"/>
    </row>
    <row r="24" spans="3:11" ht="14.25" customHeight="1">
      <c r="C24" s="20">
        <v>33</v>
      </c>
      <c r="D24" s="50">
        <v>14</v>
      </c>
      <c r="E24" s="45" t="s">
        <v>110</v>
      </c>
      <c r="F24" s="4" t="str">
        <f>IF(C24=0,"",INDEX(Nimet!$A$2:$D$251,C24,4))</f>
        <v>Kangas Martti, SeSi</v>
      </c>
      <c r="G24" s="117" t="s">
        <v>134</v>
      </c>
      <c r="H24" s="42" t="s">
        <v>133</v>
      </c>
      <c r="I24" s="23"/>
      <c r="J24" s="23"/>
      <c r="K24" s="3"/>
    </row>
    <row r="25" spans="3:11" ht="14.25" customHeight="1">
      <c r="C25" s="20"/>
      <c r="D25" s="49">
        <v>15</v>
      </c>
      <c r="E25" s="44"/>
      <c r="F25" s="5">
        <f>IF(C25=0,"",INDEX(Nimet!$A$2:$D$251,C25,4))</f>
      </c>
      <c r="G25" s="43" t="s">
        <v>127</v>
      </c>
      <c r="H25" s="37" t="s">
        <v>136</v>
      </c>
      <c r="I25" s="23"/>
      <c r="J25" s="23"/>
      <c r="K25" s="3"/>
    </row>
    <row r="26" spans="3:11" ht="14.25" customHeight="1">
      <c r="C26" s="20">
        <v>22</v>
      </c>
      <c r="D26" s="50">
        <v>16</v>
      </c>
      <c r="E26" s="45" t="s">
        <v>102</v>
      </c>
      <c r="F26" s="4" t="str">
        <f>IF(C26=0,"",INDEX(Nimet!$A$2:$D$251,C26,4))</f>
        <v>Haavisto Kari, Kristiinankaupunki</v>
      </c>
      <c r="G26" s="33"/>
      <c r="H26" s="23"/>
      <c r="I26" s="23"/>
      <c r="J26" s="23"/>
      <c r="K26" s="3"/>
    </row>
    <row r="27" spans="7:11" ht="14.25" customHeight="1">
      <c r="G27" s="7"/>
      <c r="H27" s="7"/>
      <c r="I27" s="6"/>
      <c r="J27" s="6"/>
      <c r="K27" s="3"/>
    </row>
    <row r="28" spans="9:10" ht="15" customHeight="1">
      <c r="I28" s="3"/>
      <c r="J28" s="3"/>
    </row>
  </sheetData>
  <sheetProtection/>
  <printOptions/>
  <pageMargins left="0.75" right="0.75" top="1" bottom="1" header="0.4921259845" footer="0.4921259845"/>
  <pageSetup fitToHeight="1" fitToWidth="1"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44"/>
  <sheetViews>
    <sheetView zoomScale="75" zoomScaleNormal="75" zoomScalePageLayoutView="0" workbookViewId="0" topLeftCell="A1">
      <selection activeCell="AI13" sqref="AI13"/>
    </sheetView>
  </sheetViews>
  <sheetFormatPr defaultColWidth="9.140625" defaultRowHeight="14.25" customHeight="1" outlineLevelCol="1"/>
  <cols>
    <col min="1" max="1" width="5.140625" style="1" customWidth="1" outlineLevel="1"/>
    <col min="2" max="2" width="3.421875" style="1" customWidth="1"/>
    <col min="3" max="3" width="5.8515625" style="1" bestFit="1" customWidth="1"/>
    <col min="4" max="4" width="32.8515625" style="1" customWidth="1"/>
    <col min="5" max="24" width="3.00390625" style="1" customWidth="1"/>
    <col min="25" max="29" width="2.8515625" style="1" customWidth="1"/>
    <col min="30" max="34" width="3.00390625" style="1" customWidth="1"/>
    <col min="35" max="39" width="14.421875" style="1" customWidth="1"/>
    <col min="40" max="16384" width="9.140625" style="1" customWidth="1"/>
  </cols>
  <sheetData>
    <row r="1" spans="2:34" ht="20.25">
      <c r="B1" s="8" t="s">
        <v>53</v>
      </c>
      <c r="Y1" s="19" t="s">
        <v>28</v>
      </c>
      <c r="AE1" s="19"/>
      <c r="AF1" s="19"/>
      <c r="AG1" s="19"/>
      <c r="AH1" s="19"/>
    </row>
    <row r="2" spans="2:37" ht="18">
      <c r="B2" s="10" t="s">
        <v>26</v>
      </c>
      <c r="Y2" s="1" t="s">
        <v>3</v>
      </c>
      <c r="AF2" s="28" t="s">
        <v>12</v>
      </c>
      <c r="AI2" s="28" t="s">
        <v>5</v>
      </c>
      <c r="AK2" s="28"/>
    </row>
    <row r="3" spans="2:37" ht="15" customHeight="1">
      <c r="B3" s="9"/>
      <c r="Y3" s="1" t="s">
        <v>7</v>
      </c>
      <c r="AF3" s="28" t="s">
        <v>8</v>
      </c>
      <c r="AI3" s="28" t="s">
        <v>17</v>
      </c>
      <c r="AK3" s="28"/>
    </row>
    <row r="4" spans="2:37" ht="15" customHeight="1">
      <c r="B4" s="10" t="s">
        <v>57</v>
      </c>
      <c r="Y4" s="1" t="s">
        <v>11</v>
      </c>
      <c r="AF4" s="28" t="s">
        <v>20</v>
      </c>
      <c r="AI4" s="28" t="s">
        <v>21</v>
      </c>
      <c r="AK4" s="28"/>
    </row>
    <row r="5" spans="2:37" ht="15" customHeight="1">
      <c r="B5" s="10"/>
      <c r="AI5" s="28"/>
      <c r="AJ5" s="28"/>
      <c r="AK5" s="28"/>
    </row>
    <row r="6" spans="2:37" ht="15" customHeight="1">
      <c r="B6" s="10" t="s">
        <v>42</v>
      </c>
      <c r="AI6" s="28"/>
      <c r="AJ6" s="28"/>
      <c r="AK6" s="28"/>
    </row>
    <row r="7" ht="15" customHeight="1">
      <c r="B7" s="9"/>
    </row>
    <row r="8" spans="2:4" ht="14.25" customHeight="1">
      <c r="B8" s="95" t="s">
        <v>33</v>
      </c>
      <c r="C8" s="31"/>
      <c r="D8" s="31"/>
    </row>
    <row r="9" spans="2:35" ht="14.25" customHeight="1">
      <c r="B9" s="12"/>
      <c r="C9" s="13"/>
      <c r="D9" s="14"/>
      <c r="E9" s="128">
        <v>1</v>
      </c>
      <c r="F9" s="129"/>
      <c r="G9" s="129"/>
      <c r="H9" s="129"/>
      <c r="I9" s="130"/>
      <c r="J9" s="128">
        <v>2</v>
      </c>
      <c r="K9" s="129"/>
      <c r="L9" s="129"/>
      <c r="M9" s="129"/>
      <c r="N9" s="130"/>
      <c r="O9" s="128">
        <v>3</v>
      </c>
      <c r="P9" s="129"/>
      <c r="Q9" s="129"/>
      <c r="R9" s="129"/>
      <c r="S9" s="130"/>
      <c r="T9" s="128">
        <v>4</v>
      </c>
      <c r="U9" s="129"/>
      <c r="V9" s="129"/>
      <c r="W9" s="129"/>
      <c r="X9" s="130"/>
      <c r="Y9" s="128" t="s">
        <v>0</v>
      </c>
      <c r="Z9" s="129"/>
      <c r="AA9" s="129"/>
      <c r="AB9" s="129"/>
      <c r="AC9" s="130"/>
      <c r="AD9" s="128" t="s">
        <v>1</v>
      </c>
      <c r="AE9" s="129"/>
      <c r="AF9" s="129"/>
      <c r="AG9" s="129"/>
      <c r="AH9" s="130"/>
      <c r="AI9" s="29" t="s">
        <v>2</v>
      </c>
    </row>
    <row r="10" spans="1:35" ht="14.25" customHeight="1">
      <c r="A10" s="20">
        <v>13</v>
      </c>
      <c r="B10" s="30">
        <v>1</v>
      </c>
      <c r="C10" s="36"/>
      <c r="D10" s="14" t="str">
        <f>IF(A10=0,"",INDEX(Nimet!$A$2:$D$251,A10,4))</f>
        <v>Ingman Mats, KoKu</v>
      </c>
      <c r="E10" s="125"/>
      <c r="F10" s="126"/>
      <c r="G10" s="126"/>
      <c r="H10" s="126"/>
      <c r="I10" s="127"/>
      <c r="J10" s="122" t="str">
        <f>CONCATENATE(AB22,"-",AD22)</f>
        <v>3-0</v>
      </c>
      <c r="K10" s="123"/>
      <c r="L10" s="123"/>
      <c r="M10" s="123"/>
      <c r="N10" s="124"/>
      <c r="O10" s="122" t="str">
        <f>CONCATENATE(AB16,"-",AD16)</f>
        <v>3-0</v>
      </c>
      <c r="P10" s="123"/>
      <c r="Q10" s="123"/>
      <c r="R10" s="123"/>
      <c r="S10" s="124"/>
      <c r="T10" s="122" t="str">
        <f>CONCATENATE(AB19,"-",AD19)</f>
        <v>0-0</v>
      </c>
      <c r="U10" s="123"/>
      <c r="V10" s="123"/>
      <c r="W10" s="123"/>
      <c r="X10" s="124"/>
      <c r="Y10" s="128" t="str">
        <f>CONCATENATE(AF16+AF19+AF22,"-",AH16+AH19+AH22)</f>
        <v>2-0</v>
      </c>
      <c r="Z10" s="129"/>
      <c r="AA10" s="129"/>
      <c r="AB10" s="129"/>
      <c r="AC10" s="130"/>
      <c r="AD10" s="128" t="str">
        <f>CONCATENATE(AB16+AB19+AB22,"-",AD16+AD19+AD22)</f>
        <v>6-0</v>
      </c>
      <c r="AE10" s="129"/>
      <c r="AF10" s="129"/>
      <c r="AG10" s="129"/>
      <c r="AH10" s="130"/>
      <c r="AI10" s="70" t="s">
        <v>30</v>
      </c>
    </row>
    <row r="11" spans="1:35" ht="14.25" customHeight="1">
      <c r="A11" s="20">
        <v>26</v>
      </c>
      <c r="B11" s="30">
        <v>2</v>
      </c>
      <c r="C11" s="36"/>
      <c r="D11" s="14" t="str">
        <f>IF(A11=0,"",INDEX(Nimet!$A$2:$D$251,A11,4))</f>
        <v>Lindroos Jukka, KurVi</v>
      </c>
      <c r="E11" s="122" t="str">
        <f>CONCATENATE(AD22,"-",AB22)</f>
        <v>0-3</v>
      </c>
      <c r="F11" s="123"/>
      <c r="G11" s="123"/>
      <c r="H11" s="123"/>
      <c r="I11" s="124"/>
      <c r="J11" s="125"/>
      <c r="K11" s="126"/>
      <c r="L11" s="126"/>
      <c r="M11" s="126"/>
      <c r="N11" s="127"/>
      <c r="O11" s="122" t="str">
        <f>CONCATENATE(AB20,"-",AD20)</f>
        <v>3-2</v>
      </c>
      <c r="P11" s="123"/>
      <c r="Q11" s="123"/>
      <c r="R11" s="123"/>
      <c r="S11" s="124"/>
      <c r="T11" s="122" t="str">
        <f>CONCATENATE(AB17,"-",AD17)</f>
        <v>0-0</v>
      </c>
      <c r="U11" s="123"/>
      <c r="V11" s="123"/>
      <c r="W11" s="123"/>
      <c r="X11" s="124"/>
      <c r="Y11" s="128" t="str">
        <f>CONCATENATE(AF17+AF20+AH22,"-",AH17+AH20+AF22)</f>
        <v>1-1</v>
      </c>
      <c r="Z11" s="129"/>
      <c r="AA11" s="129"/>
      <c r="AB11" s="129"/>
      <c r="AC11" s="130"/>
      <c r="AD11" s="128" t="str">
        <f>CONCATENATE(AB17+AB20+AD22,"-",AD17+AD20+AB22)</f>
        <v>3-5</v>
      </c>
      <c r="AE11" s="129"/>
      <c r="AF11" s="129"/>
      <c r="AG11" s="129"/>
      <c r="AH11" s="130"/>
      <c r="AI11" s="70" t="s">
        <v>31</v>
      </c>
    </row>
    <row r="12" spans="1:35" ht="14.25" customHeight="1">
      <c r="A12" s="20">
        <v>33</v>
      </c>
      <c r="B12" s="30">
        <v>3</v>
      </c>
      <c r="C12" s="36"/>
      <c r="D12" s="14" t="str">
        <f>IF(A12=0,"",INDEX(Nimet!$A$2:$D$251,A12,4))</f>
        <v>Kangas Martti, SeSi</v>
      </c>
      <c r="E12" s="122" t="str">
        <f>CONCATENATE(AD16,"-",AB16)</f>
        <v>0-3</v>
      </c>
      <c r="F12" s="123"/>
      <c r="G12" s="123"/>
      <c r="H12" s="123"/>
      <c r="I12" s="124"/>
      <c r="J12" s="122" t="str">
        <f>CONCATENATE(AD20,"-",AB20)</f>
        <v>2-3</v>
      </c>
      <c r="K12" s="123"/>
      <c r="L12" s="123"/>
      <c r="M12" s="123"/>
      <c r="N12" s="124"/>
      <c r="O12" s="125"/>
      <c r="P12" s="126"/>
      <c r="Q12" s="126"/>
      <c r="R12" s="126"/>
      <c r="S12" s="127"/>
      <c r="T12" s="122" t="str">
        <f>CONCATENATE(AB23,"-",AD23)</f>
        <v>0-0</v>
      </c>
      <c r="U12" s="123"/>
      <c r="V12" s="123"/>
      <c r="W12" s="123"/>
      <c r="X12" s="124"/>
      <c r="Y12" s="128" t="str">
        <f>CONCATENATE(AH16+AH20+AF23,"-",AF16+AF20+AH23)</f>
        <v>0-2</v>
      </c>
      <c r="Z12" s="129"/>
      <c r="AA12" s="129"/>
      <c r="AB12" s="129"/>
      <c r="AC12" s="130"/>
      <c r="AD12" s="128" t="str">
        <f>CONCATENATE(AD16+AD20+AB23,"-",AB16+AB20+AD23)</f>
        <v>2-6</v>
      </c>
      <c r="AE12" s="129"/>
      <c r="AF12" s="129"/>
      <c r="AG12" s="129"/>
      <c r="AH12" s="130"/>
      <c r="AI12" s="70" t="s">
        <v>32</v>
      </c>
    </row>
    <row r="13" spans="1:35" ht="14.25" customHeight="1">
      <c r="A13" s="20"/>
      <c r="B13" s="30">
        <v>4</v>
      </c>
      <c r="C13" s="36"/>
      <c r="D13" s="14">
        <f>IF(A13=0,"",INDEX(Nimet!$A$2:$D$251,A13,4))</f>
      </c>
      <c r="E13" s="122" t="str">
        <f>CONCATENATE(AD19,"-",AB19)</f>
        <v>0-0</v>
      </c>
      <c r="F13" s="123"/>
      <c r="G13" s="123"/>
      <c r="H13" s="123"/>
      <c r="I13" s="124"/>
      <c r="J13" s="122" t="str">
        <f>CONCATENATE(AD17,"-",AB17)</f>
        <v>0-0</v>
      </c>
      <c r="K13" s="123"/>
      <c r="L13" s="123"/>
      <c r="M13" s="123"/>
      <c r="N13" s="124"/>
      <c r="O13" s="122" t="str">
        <f>CONCATENATE(AD23,"-",AB23)</f>
        <v>0-0</v>
      </c>
      <c r="P13" s="123"/>
      <c r="Q13" s="123"/>
      <c r="R13" s="123"/>
      <c r="S13" s="124"/>
      <c r="T13" s="125"/>
      <c r="U13" s="126"/>
      <c r="V13" s="126"/>
      <c r="W13" s="126"/>
      <c r="X13" s="127"/>
      <c r="Y13" s="128" t="str">
        <f>CONCATENATE(AH17+AH19+AH23,"-",AF17+AF19+AF23)</f>
        <v>0-0</v>
      </c>
      <c r="Z13" s="129"/>
      <c r="AA13" s="129"/>
      <c r="AB13" s="129"/>
      <c r="AC13" s="130"/>
      <c r="AD13" s="128" t="str">
        <f>CONCATENATE(AD17+AD19+AD23,"-",AB17+AB19+AB23)</f>
        <v>0-0</v>
      </c>
      <c r="AE13" s="129"/>
      <c r="AF13" s="129"/>
      <c r="AG13" s="129"/>
      <c r="AH13" s="130"/>
      <c r="AI13" s="70"/>
    </row>
    <row r="14" spans="1:38" ht="14.25" customHeight="1">
      <c r="A14" s="16"/>
      <c r="B14" s="3"/>
      <c r="C14" s="3"/>
      <c r="D14" s="3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17"/>
      <c r="AJ14" s="6"/>
      <c r="AK14" s="6"/>
      <c r="AL14" s="6"/>
    </row>
    <row r="15" spans="2:37" ht="14.25" customHeight="1">
      <c r="B15" s="19" t="s">
        <v>28</v>
      </c>
      <c r="G15" s="60"/>
      <c r="H15" s="61">
        <v>1</v>
      </c>
      <c r="I15" s="62"/>
      <c r="J15" s="52"/>
      <c r="K15" s="55"/>
      <c r="L15" s="54">
        <v>2</v>
      </c>
      <c r="M15" s="56"/>
      <c r="N15" s="52"/>
      <c r="O15" s="55"/>
      <c r="P15" s="54">
        <v>3</v>
      </c>
      <c r="Q15" s="57"/>
      <c r="S15" s="58"/>
      <c r="T15" s="59">
        <v>4</v>
      </c>
      <c r="U15" s="57"/>
      <c r="W15" s="58"/>
      <c r="X15" s="59">
        <v>5</v>
      </c>
      <c r="Y15" s="57"/>
      <c r="Z15" s="3"/>
      <c r="AA15" s="3"/>
      <c r="AB15" s="58"/>
      <c r="AC15" s="53" t="s">
        <v>34</v>
      </c>
      <c r="AD15" s="57"/>
      <c r="AE15" s="52"/>
      <c r="AF15" s="55"/>
      <c r="AG15" s="63" t="s">
        <v>35</v>
      </c>
      <c r="AH15" s="64"/>
      <c r="AI15" s="11" t="s">
        <v>47</v>
      </c>
      <c r="AK15" s="11"/>
    </row>
    <row r="16" spans="1:40" ht="14.25" customHeight="1">
      <c r="A16" s="15" t="s">
        <v>12</v>
      </c>
      <c r="B16" s="1" t="str">
        <f>CONCATENATE(D10,"  -  ",D12)</f>
        <v>Ingman Mats, KoKu  -  Kangas Martti, SeSi</v>
      </c>
      <c r="G16" s="65">
        <v>11</v>
      </c>
      <c r="H16" s="71" t="s">
        <v>27</v>
      </c>
      <c r="I16" s="66">
        <v>6</v>
      </c>
      <c r="J16" s="72"/>
      <c r="K16" s="65">
        <v>11</v>
      </c>
      <c r="L16" s="71" t="s">
        <v>27</v>
      </c>
      <c r="M16" s="66">
        <v>4</v>
      </c>
      <c r="N16" s="72"/>
      <c r="O16" s="65">
        <v>11</v>
      </c>
      <c r="P16" s="71" t="s">
        <v>27</v>
      </c>
      <c r="Q16" s="66">
        <v>1</v>
      </c>
      <c r="R16" s="73"/>
      <c r="S16" s="65"/>
      <c r="T16" s="71" t="s">
        <v>27</v>
      </c>
      <c r="U16" s="66"/>
      <c r="V16" s="73"/>
      <c r="W16" s="65"/>
      <c r="X16" s="71" t="s">
        <v>27</v>
      </c>
      <c r="Y16" s="66"/>
      <c r="Z16" s="72"/>
      <c r="AA16" s="72"/>
      <c r="AB16" s="74">
        <f>IF($G16-$I16&gt;0,1,0)+IF($K16-$M16&gt;0,1,0)+IF($O16-$Q16&gt;0,1,0)+IF($S16-$U16&gt;0,1,0)+IF($W16-$Y16&gt;0,1,0)</f>
        <v>3</v>
      </c>
      <c r="AC16" s="75" t="s">
        <v>27</v>
      </c>
      <c r="AD16" s="76">
        <f>IF($G16-$I16&lt;0,1,0)+IF($K16-$M16&lt;0,1,0)+IF($O16-$Q16&lt;0,1,0)+IF($S16-$U16&lt;0,1,0)+IF($W16-$Y16&lt;0,1,0)</f>
        <v>0</v>
      </c>
      <c r="AE16" s="77"/>
      <c r="AF16" s="78">
        <f>IF($AB16-$AD16&gt;0,1,0)</f>
        <v>1</v>
      </c>
      <c r="AG16" s="67" t="s">
        <v>27</v>
      </c>
      <c r="AH16" s="79">
        <f>IF($AB16-$AD16&lt;0,1,0)</f>
        <v>0</v>
      </c>
      <c r="AI16" s="111">
        <v>4</v>
      </c>
      <c r="AJ16" s="80"/>
      <c r="AK16" s="80"/>
      <c r="AM16" s="7"/>
      <c r="AN16" s="18"/>
    </row>
    <row r="17" spans="1:40" ht="14.25" customHeight="1">
      <c r="A17" s="15" t="s">
        <v>5</v>
      </c>
      <c r="B17" s="1" t="str">
        <f>CONCATENATE(D11,"  -  ",D13)</f>
        <v>Lindroos Jukka, KurVi  -  </v>
      </c>
      <c r="G17" s="93"/>
      <c r="H17" s="81" t="s">
        <v>27</v>
      </c>
      <c r="I17" s="94"/>
      <c r="J17" s="72"/>
      <c r="K17" s="65"/>
      <c r="L17" s="71" t="s">
        <v>27</v>
      </c>
      <c r="M17" s="66"/>
      <c r="N17" s="72"/>
      <c r="O17" s="65"/>
      <c r="P17" s="71" t="s">
        <v>27</v>
      </c>
      <c r="Q17" s="66"/>
      <c r="R17" s="73"/>
      <c r="S17" s="65"/>
      <c r="T17" s="71" t="s">
        <v>27</v>
      </c>
      <c r="U17" s="66"/>
      <c r="V17" s="73"/>
      <c r="W17" s="65"/>
      <c r="X17" s="71" t="s">
        <v>27</v>
      </c>
      <c r="Y17" s="66"/>
      <c r="Z17" s="72"/>
      <c r="AA17" s="72"/>
      <c r="AB17" s="74">
        <f>IF($G17-$I17&gt;0,1,0)+IF($K17-$M17&gt;0,1,0)+IF($O17-$Q17&gt;0,1,0)+IF($S17-$U17&gt;0,1,0)+IF($W17-$Y17&gt;0,1,0)</f>
        <v>0</v>
      </c>
      <c r="AC17" s="75" t="s">
        <v>27</v>
      </c>
      <c r="AD17" s="76">
        <f>IF($G17-$I17&lt;0,1,0)+IF($K17-$M17&lt;0,1,0)+IF($O17-$Q17&lt;0,1,0)+IF($S17-$U17&lt;0,1,0)+IF($W17-$Y17&lt;0,1,0)</f>
        <v>0</v>
      </c>
      <c r="AE17" s="77"/>
      <c r="AF17" s="78">
        <f>IF($AB17-$AD17&gt;0,1,0)</f>
        <v>0</v>
      </c>
      <c r="AG17" s="67" t="s">
        <v>27</v>
      </c>
      <c r="AH17" s="79">
        <f>IF($AB17-$AD17&lt;0,1,0)</f>
        <v>0</v>
      </c>
      <c r="AI17" s="111">
        <v>3</v>
      </c>
      <c r="AJ17" s="80"/>
      <c r="AK17" s="80"/>
      <c r="AM17" s="7"/>
      <c r="AN17" s="18"/>
    </row>
    <row r="18" spans="1:40" ht="14.25" customHeight="1">
      <c r="A18" s="15"/>
      <c r="G18" s="82"/>
      <c r="H18" s="83"/>
      <c r="I18" s="84"/>
      <c r="J18" s="72"/>
      <c r="K18" s="82"/>
      <c r="L18" s="83"/>
      <c r="M18" s="84"/>
      <c r="N18" s="72"/>
      <c r="O18" s="82"/>
      <c r="P18" s="83"/>
      <c r="Q18" s="84"/>
      <c r="R18" s="73"/>
      <c r="S18" s="82"/>
      <c r="T18" s="83"/>
      <c r="U18" s="84"/>
      <c r="V18" s="73"/>
      <c r="W18" s="82"/>
      <c r="X18" s="83"/>
      <c r="Y18" s="84"/>
      <c r="Z18" s="72"/>
      <c r="AA18" s="72"/>
      <c r="AB18" s="74"/>
      <c r="AC18" s="75"/>
      <c r="AD18" s="76"/>
      <c r="AE18" s="77"/>
      <c r="AF18" s="78"/>
      <c r="AG18" s="68"/>
      <c r="AH18" s="79"/>
      <c r="AI18" s="111"/>
      <c r="AJ18" s="80"/>
      <c r="AK18" s="80"/>
      <c r="AN18" s="18"/>
    </row>
    <row r="19" spans="1:40" ht="14.25" customHeight="1">
      <c r="A19" s="15" t="s">
        <v>8</v>
      </c>
      <c r="B19" s="1" t="str">
        <f>CONCATENATE(D10,"  -  ",D13)</f>
        <v>Ingman Mats, KoKu  -  </v>
      </c>
      <c r="G19" s="65"/>
      <c r="H19" s="71" t="s">
        <v>27</v>
      </c>
      <c r="I19" s="66"/>
      <c r="J19" s="72"/>
      <c r="K19" s="65"/>
      <c r="L19" s="71" t="s">
        <v>27</v>
      </c>
      <c r="M19" s="66"/>
      <c r="N19" s="72"/>
      <c r="O19" s="65"/>
      <c r="P19" s="71" t="s">
        <v>27</v>
      </c>
      <c r="Q19" s="66"/>
      <c r="R19" s="73"/>
      <c r="S19" s="65"/>
      <c r="T19" s="71" t="s">
        <v>27</v>
      </c>
      <c r="U19" s="66"/>
      <c r="V19" s="73"/>
      <c r="W19" s="65"/>
      <c r="X19" s="71" t="s">
        <v>27</v>
      </c>
      <c r="Y19" s="66"/>
      <c r="Z19" s="72"/>
      <c r="AA19" s="72"/>
      <c r="AB19" s="74">
        <f>IF($G19-$I19&gt;0,1,0)+IF($K19-$M19&gt;0,1,0)+IF($O19-$Q19&gt;0,1,0)+IF($S19-$U19&gt;0,1,0)+IF($W19-$Y19&gt;0,1,0)</f>
        <v>0</v>
      </c>
      <c r="AC19" s="75" t="s">
        <v>27</v>
      </c>
      <c r="AD19" s="76">
        <f>IF($G19-$I19&lt;0,1,0)+IF($K19-$M19&lt;0,1,0)+IF($O19-$Q19&lt;0,1,0)+IF($S19-$U19&lt;0,1,0)+IF($W19-$Y19&lt;0,1,0)</f>
        <v>0</v>
      </c>
      <c r="AE19" s="77"/>
      <c r="AF19" s="78">
        <f>IF($AB19-$AD19&gt;0,1,0)</f>
        <v>0</v>
      </c>
      <c r="AG19" s="67" t="s">
        <v>27</v>
      </c>
      <c r="AH19" s="79">
        <f>IF($AB19-$AD19&lt;0,1,0)</f>
        <v>0</v>
      </c>
      <c r="AI19" s="111">
        <v>2</v>
      </c>
      <c r="AJ19" s="80"/>
      <c r="AK19" s="80"/>
      <c r="AM19" s="7"/>
      <c r="AN19" s="18"/>
    </row>
    <row r="20" spans="1:40" ht="14.25" customHeight="1">
      <c r="A20" s="15" t="s">
        <v>17</v>
      </c>
      <c r="B20" s="1" t="str">
        <f>CONCATENATE(D11,"  -  ",D12)</f>
        <v>Lindroos Jukka, KurVi  -  Kangas Martti, SeSi</v>
      </c>
      <c r="G20" s="65">
        <v>4</v>
      </c>
      <c r="H20" s="71" t="s">
        <v>27</v>
      </c>
      <c r="I20" s="66">
        <v>11</v>
      </c>
      <c r="J20" s="72"/>
      <c r="K20" s="65">
        <v>6</v>
      </c>
      <c r="L20" s="71" t="s">
        <v>27</v>
      </c>
      <c r="M20" s="66">
        <v>11</v>
      </c>
      <c r="N20" s="72"/>
      <c r="O20" s="65">
        <v>21</v>
      </c>
      <c r="P20" s="71" t="s">
        <v>27</v>
      </c>
      <c r="Q20" s="66">
        <v>19</v>
      </c>
      <c r="R20" s="73"/>
      <c r="S20" s="65">
        <v>11</v>
      </c>
      <c r="T20" s="71" t="s">
        <v>27</v>
      </c>
      <c r="U20" s="66">
        <v>8</v>
      </c>
      <c r="V20" s="73"/>
      <c r="W20" s="65">
        <v>11</v>
      </c>
      <c r="X20" s="71" t="s">
        <v>27</v>
      </c>
      <c r="Y20" s="66">
        <v>7</v>
      </c>
      <c r="Z20" s="72"/>
      <c r="AA20" s="72"/>
      <c r="AB20" s="74">
        <f>IF($G20-$I20&gt;0,1,0)+IF($K20-$M20&gt;0,1,0)+IF($O20-$Q20&gt;0,1,0)+IF($S20-$U20&gt;0,1,0)+IF($W20-$Y20&gt;0,1,0)</f>
        <v>3</v>
      </c>
      <c r="AC20" s="75" t="s">
        <v>27</v>
      </c>
      <c r="AD20" s="76">
        <f>IF($G20-$I20&lt;0,1,0)+IF($K20-$M20&lt;0,1,0)+IF($O20-$Q20&lt;0,1,0)+IF($S20-$U20&lt;0,1,0)+IF($W20-$Y20&lt;0,1,0)</f>
        <v>2</v>
      </c>
      <c r="AE20" s="77"/>
      <c r="AF20" s="78">
        <f>IF($AB20-$AD20&gt;0,1,0)</f>
        <v>1</v>
      </c>
      <c r="AG20" s="67" t="s">
        <v>27</v>
      </c>
      <c r="AH20" s="79">
        <f>IF($AB20-$AD20&lt;0,1,0)</f>
        <v>0</v>
      </c>
      <c r="AI20" s="111">
        <v>1</v>
      </c>
      <c r="AJ20" s="80"/>
      <c r="AK20" s="80"/>
      <c r="AM20" s="7"/>
      <c r="AN20" s="18"/>
    </row>
    <row r="21" spans="1:40" ht="14.25" customHeight="1">
      <c r="A21" s="15"/>
      <c r="G21" s="82"/>
      <c r="H21" s="83"/>
      <c r="I21" s="84"/>
      <c r="J21" s="72"/>
      <c r="K21" s="82"/>
      <c r="L21" s="83"/>
      <c r="M21" s="84"/>
      <c r="N21" s="72"/>
      <c r="O21" s="82"/>
      <c r="P21" s="83"/>
      <c r="Q21" s="84"/>
      <c r="R21" s="73"/>
      <c r="S21" s="82"/>
      <c r="T21" s="83"/>
      <c r="U21" s="84"/>
      <c r="V21" s="73"/>
      <c r="W21" s="82"/>
      <c r="X21" s="83"/>
      <c r="Y21" s="84"/>
      <c r="Z21" s="72"/>
      <c r="AA21" s="72"/>
      <c r="AB21" s="74"/>
      <c r="AC21" s="75"/>
      <c r="AD21" s="76"/>
      <c r="AE21" s="77"/>
      <c r="AF21" s="78"/>
      <c r="AG21" s="68"/>
      <c r="AH21" s="79"/>
      <c r="AI21" s="111"/>
      <c r="AJ21" s="80"/>
      <c r="AK21" s="80"/>
      <c r="AN21" s="18"/>
    </row>
    <row r="22" spans="1:40" ht="14.25" customHeight="1">
      <c r="A22" s="15" t="s">
        <v>20</v>
      </c>
      <c r="B22" s="1" t="str">
        <f>CONCATENATE(D10,"  -  ",D11)</f>
        <v>Ingman Mats, KoKu  -  Lindroos Jukka, KurVi</v>
      </c>
      <c r="G22" s="65">
        <v>11</v>
      </c>
      <c r="H22" s="71" t="s">
        <v>27</v>
      </c>
      <c r="I22" s="66">
        <v>2</v>
      </c>
      <c r="J22" s="72"/>
      <c r="K22" s="65">
        <v>11</v>
      </c>
      <c r="L22" s="71" t="s">
        <v>27</v>
      </c>
      <c r="M22" s="66">
        <v>7</v>
      </c>
      <c r="N22" s="72"/>
      <c r="O22" s="65">
        <v>13</v>
      </c>
      <c r="P22" s="71" t="s">
        <v>27</v>
      </c>
      <c r="Q22" s="66">
        <v>11</v>
      </c>
      <c r="R22" s="73"/>
      <c r="S22" s="65"/>
      <c r="T22" s="71" t="s">
        <v>27</v>
      </c>
      <c r="U22" s="66"/>
      <c r="V22" s="73"/>
      <c r="W22" s="65"/>
      <c r="X22" s="71" t="s">
        <v>27</v>
      </c>
      <c r="Y22" s="66"/>
      <c r="Z22" s="72"/>
      <c r="AA22" s="72"/>
      <c r="AB22" s="74">
        <f>IF($G22-$I22&gt;0,1,0)+IF($K22-$M22&gt;0,1,0)+IF($O22-$Q22&gt;0,1,0)+IF($S22-$U22&gt;0,1,0)+IF($W22-$Y22&gt;0,1,0)</f>
        <v>3</v>
      </c>
      <c r="AC22" s="75" t="s">
        <v>27</v>
      </c>
      <c r="AD22" s="76">
        <f>IF($G22-$I22&lt;0,1,0)+IF($K22-$M22&lt;0,1,0)+IF($O22-$Q22&lt;0,1,0)+IF($S22-$U22&lt;0,1,0)+IF($W22-$Y22&lt;0,1,0)</f>
        <v>0</v>
      </c>
      <c r="AE22" s="77"/>
      <c r="AF22" s="78">
        <f>IF($AB22-$AD22&gt;0,1,0)</f>
        <v>1</v>
      </c>
      <c r="AG22" s="67" t="s">
        <v>27</v>
      </c>
      <c r="AH22" s="79">
        <f>IF($AB22-$AD22&lt;0,1,0)</f>
        <v>0</v>
      </c>
      <c r="AI22" s="111">
        <v>4</v>
      </c>
      <c r="AJ22" s="80"/>
      <c r="AK22" s="80"/>
      <c r="AM22" s="7"/>
      <c r="AN22" s="18"/>
    </row>
    <row r="23" spans="1:40" ht="14.25" customHeight="1">
      <c r="A23" s="15" t="s">
        <v>21</v>
      </c>
      <c r="B23" s="1" t="str">
        <f>CONCATENATE(D12,"  -  ",D13)</f>
        <v>Kangas Martti, SeSi  -  </v>
      </c>
      <c r="G23" s="65"/>
      <c r="H23" s="71" t="s">
        <v>27</v>
      </c>
      <c r="I23" s="66"/>
      <c r="J23" s="72"/>
      <c r="K23" s="65"/>
      <c r="L23" s="71" t="s">
        <v>27</v>
      </c>
      <c r="M23" s="66"/>
      <c r="N23" s="72"/>
      <c r="O23" s="65"/>
      <c r="P23" s="71" t="s">
        <v>27</v>
      </c>
      <c r="Q23" s="66"/>
      <c r="R23" s="73"/>
      <c r="S23" s="65"/>
      <c r="T23" s="71" t="s">
        <v>27</v>
      </c>
      <c r="U23" s="66"/>
      <c r="V23" s="73"/>
      <c r="W23" s="65"/>
      <c r="X23" s="71" t="s">
        <v>27</v>
      </c>
      <c r="Y23" s="66"/>
      <c r="Z23" s="72"/>
      <c r="AA23" s="72"/>
      <c r="AB23" s="85">
        <f>IF($G23-$I23&gt;0,1,0)+IF($K23-$M23&gt;0,1,0)+IF($O23-$Q23&gt;0,1,0)+IF($S23-$U23&gt;0,1,0)+IF($W23-$Y23&gt;0,1,0)</f>
        <v>0</v>
      </c>
      <c r="AC23" s="86" t="s">
        <v>27</v>
      </c>
      <c r="AD23" s="87">
        <f>IF($G23-$I23&lt;0,1,0)+IF($K23-$M23&lt;0,1,0)+IF($O23-$Q23&lt;0,1,0)+IF($S23-$U23&lt;0,1,0)+IF($W23-$Y23&lt;0,1,0)</f>
        <v>0</v>
      </c>
      <c r="AE23" s="77"/>
      <c r="AF23" s="88">
        <f>IF($AB23-$AD23&gt;0,1,0)</f>
        <v>0</v>
      </c>
      <c r="AG23" s="69" t="s">
        <v>27</v>
      </c>
      <c r="AH23" s="89">
        <f>IF($AB23-$AD23&lt;0,1,0)</f>
        <v>0</v>
      </c>
      <c r="AI23" s="111">
        <v>2</v>
      </c>
      <c r="AJ23" s="80"/>
      <c r="AK23" s="80"/>
      <c r="AM23" s="7"/>
      <c r="AN23" s="18"/>
    </row>
    <row r="24" spans="7:37" ht="14.25" customHeight="1">
      <c r="G24" s="90"/>
      <c r="H24" s="90"/>
      <c r="I24" s="90"/>
      <c r="J24" s="90"/>
      <c r="K24" s="90"/>
      <c r="L24" s="90"/>
      <c r="M24" s="90"/>
      <c r="N24" s="90"/>
      <c r="O24" s="90"/>
      <c r="P24" s="91"/>
      <c r="Q24" s="92"/>
      <c r="R24" s="92"/>
      <c r="S24" s="92"/>
      <c r="T24" s="92"/>
      <c r="U24" s="80"/>
      <c r="V24" s="80"/>
      <c r="W24" s="80"/>
      <c r="X24" s="80"/>
      <c r="Y24" s="80"/>
      <c r="Z24" s="80"/>
      <c r="AA24" s="80"/>
      <c r="AB24" s="80"/>
      <c r="AC24" s="90"/>
      <c r="AD24" s="90"/>
      <c r="AE24" s="90"/>
      <c r="AF24" s="90"/>
      <c r="AG24" s="80"/>
      <c r="AH24" s="80"/>
      <c r="AJ24" s="80"/>
      <c r="AK24" s="80"/>
    </row>
    <row r="25" spans="7:37" ht="14.25" customHeight="1"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</row>
    <row r="26" ht="15" customHeight="1">
      <c r="B26" s="9"/>
    </row>
    <row r="27" spans="2:4" ht="14.25" customHeight="1">
      <c r="B27" s="95" t="s">
        <v>39</v>
      </c>
      <c r="C27" s="31"/>
      <c r="D27" s="31"/>
    </row>
    <row r="28" spans="2:35" ht="14.25" customHeight="1">
      <c r="B28" s="12"/>
      <c r="C28" s="13"/>
      <c r="D28" s="14"/>
      <c r="E28" s="128">
        <v>1</v>
      </c>
      <c r="F28" s="129"/>
      <c r="G28" s="129"/>
      <c r="H28" s="129"/>
      <c r="I28" s="130"/>
      <c r="J28" s="128">
        <v>2</v>
      </c>
      <c r="K28" s="129"/>
      <c r="L28" s="129"/>
      <c r="M28" s="129"/>
      <c r="N28" s="130"/>
      <c r="O28" s="128">
        <v>3</v>
      </c>
      <c r="P28" s="129"/>
      <c r="Q28" s="129"/>
      <c r="R28" s="129"/>
      <c r="S28" s="130"/>
      <c r="T28" s="128">
        <v>4</v>
      </c>
      <c r="U28" s="129"/>
      <c r="V28" s="129"/>
      <c r="W28" s="129"/>
      <c r="X28" s="130"/>
      <c r="Y28" s="128" t="s">
        <v>0</v>
      </c>
      <c r="Z28" s="129"/>
      <c r="AA28" s="129"/>
      <c r="AB28" s="129"/>
      <c r="AC28" s="130"/>
      <c r="AD28" s="128" t="s">
        <v>1</v>
      </c>
      <c r="AE28" s="129"/>
      <c r="AF28" s="129"/>
      <c r="AG28" s="129"/>
      <c r="AH28" s="130"/>
      <c r="AI28" s="29" t="s">
        <v>2</v>
      </c>
    </row>
    <row r="29" spans="1:35" ht="14.25" customHeight="1">
      <c r="A29" s="20">
        <v>10</v>
      </c>
      <c r="B29" s="30">
        <v>1</v>
      </c>
      <c r="C29" s="36"/>
      <c r="D29" s="14" t="str">
        <f>IF(A29=0,"",INDEX(Nimet!$A$2:$D$251,A29,4))</f>
        <v>Dahlström Jukka, KoKu</v>
      </c>
      <c r="E29" s="125"/>
      <c r="F29" s="126"/>
      <c r="G29" s="126"/>
      <c r="H29" s="126"/>
      <c r="I29" s="127"/>
      <c r="J29" s="122" t="str">
        <f>CONCATENATE(AB41,"-",AD41)</f>
        <v>0-0</v>
      </c>
      <c r="K29" s="123"/>
      <c r="L29" s="123"/>
      <c r="M29" s="123"/>
      <c r="N29" s="124"/>
      <c r="O29" s="122" t="str">
        <f>CONCATENATE(AB35,"-",AD35)</f>
        <v>3-0</v>
      </c>
      <c r="P29" s="123"/>
      <c r="Q29" s="123"/>
      <c r="R29" s="123"/>
      <c r="S29" s="124"/>
      <c r="T29" s="122" t="str">
        <f>CONCATENATE(AB38,"-",AD38)</f>
        <v>0-0</v>
      </c>
      <c r="U29" s="123"/>
      <c r="V29" s="123"/>
      <c r="W29" s="123"/>
      <c r="X29" s="124"/>
      <c r="Y29" s="128" t="str">
        <f>CONCATENATE(AF35+AF38+AF41,"-",AH35+AH38+AH41)</f>
        <v>1-0</v>
      </c>
      <c r="Z29" s="129"/>
      <c r="AA29" s="129"/>
      <c r="AB29" s="129"/>
      <c r="AC29" s="130"/>
      <c r="AD29" s="128" t="str">
        <f>CONCATENATE(AB35+AB38+AB41,"-",AD35+AD38+AD41)</f>
        <v>3-0</v>
      </c>
      <c r="AE29" s="129"/>
      <c r="AF29" s="129"/>
      <c r="AG29" s="129"/>
      <c r="AH29" s="130"/>
      <c r="AI29" s="70" t="s">
        <v>30</v>
      </c>
    </row>
    <row r="30" spans="1:35" ht="14.25" customHeight="1">
      <c r="A30" s="20">
        <v>39</v>
      </c>
      <c r="B30" s="30">
        <v>2</v>
      </c>
      <c r="C30" s="36"/>
      <c r="D30" s="14" t="str">
        <f>IF(A30=0,"",INDEX(Nimet!$A$2:$D$251,A30,4))</f>
        <v>Ylipelkonen Vesa, SeSi</v>
      </c>
      <c r="E30" s="122" t="str">
        <f>CONCATENATE(AD41,"-",AB41)</f>
        <v>0-0</v>
      </c>
      <c r="F30" s="123"/>
      <c r="G30" s="123"/>
      <c r="H30" s="123"/>
      <c r="I30" s="124"/>
      <c r="J30" s="125"/>
      <c r="K30" s="126"/>
      <c r="L30" s="126"/>
      <c r="M30" s="126"/>
      <c r="N30" s="127"/>
      <c r="O30" s="122" t="str">
        <f>CONCATENATE(AB39,"-",AD39)</f>
        <v>0-0</v>
      </c>
      <c r="P30" s="123"/>
      <c r="Q30" s="123"/>
      <c r="R30" s="123"/>
      <c r="S30" s="124"/>
      <c r="T30" s="122" t="str">
        <f>CONCATENATE(AB36,"-",AD36)</f>
        <v>0-0</v>
      </c>
      <c r="U30" s="123"/>
      <c r="V30" s="123"/>
      <c r="W30" s="123"/>
      <c r="X30" s="124"/>
      <c r="Y30" s="128" t="str">
        <f>CONCATENATE(AF36+AF39+AH41,"-",AH36+AH39+AF41)</f>
        <v>0-0</v>
      </c>
      <c r="Z30" s="129"/>
      <c r="AA30" s="129"/>
      <c r="AB30" s="129"/>
      <c r="AC30" s="130"/>
      <c r="AD30" s="128" t="str">
        <f>CONCATENATE(AB36+AB39+AD41,"-",AD36+AD39+AB41)</f>
        <v>0-0</v>
      </c>
      <c r="AE30" s="129"/>
      <c r="AF30" s="129"/>
      <c r="AG30" s="129"/>
      <c r="AH30" s="130"/>
      <c r="AI30" s="70"/>
    </row>
    <row r="31" spans="1:35" ht="14.25" customHeight="1">
      <c r="A31" s="20">
        <v>20</v>
      </c>
      <c r="B31" s="30">
        <v>3</v>
      </c>
      <c r="C31" s="36"/>
      <c r="D31" s="14" t="str">
        <f>IF(A31=0,"",INDEX(Nimet!$A$2:$D$251,A31,4))</f>
        <v>Ström Börje, KoKu</v>
      </c>
      <c r="E31" s="122" t="str">
        <f>CONCATENATE(AD35,"-",AB35)</f>
        <v>0-3</v>
      </c>
      <c r="F31" s="123"/>
      <c r="G31" s="123"/>
      <c r="H31" s="123"/>
      <c r="I31" s="124"/>
      <c r="J31" s="122" t="str">
        <f>CONCATENATE(AD39,"-",AB39)</f>
        <v>0-0</v>
      </c>
      <c r="K31" s="123"/>
      <c r="L31" s="123"/>
      <c r="M31" s="123"/>
      <c r="N31" s="124"/>
      <c r="O31" s="125"/>
      <c r="P31" s="126"/>
      <c r="Q31" s="126"/>
      <c r="R31" s="126"/>
      <c r="S31" s="127"/>
      <c r="T31" s="122" t="str">
        <f>CONCATENATE(AB42,"-",AD42)</f>
        <v>0-0</v>
      </c>
      <c r="U31" s="123"/>
      <c r="V31" s="123"/>
      <c r="W31" s="123"/>
      <c r="X31" s="124"/>
      <c r="Y31" s="128" t="str">
        <f>CONCATENATE(AH35+AH39+AF42,"-",AF35+AF39+AH42)</f>
        <v>0-1</v>
      </c>
      <c r="Z31" s="129"/>
      <c r="AA31" s="129"/>
      <c r="AB31" s="129"/>
      <c r="AC31" s="130"/>
      <c r="AD31" s="128" t="str">
        <f>CONCATENATE(AD35+AD39+AB42,"-",AB35+AB39+AD42)</f>
        <v>0-3</v>
      </c>
      <c r="AE31" s="129"/>
      <c r="AF31" s="129"/>
      <c r="AG31" s="129"/>
      <c r="AH31" s="130"/>
      <c r="AI31" s="70" t="s">
        <v>31</v>
      </c>
    </row>
    <row r="32" spans="1:35" ht="14.25" customHeight="1">
      <c r="A32" s="20"/>
      <c r="B32" s="30">
        <v>4</v>
      </c>
      <c r="C32" s="36"/>
      <c r="D32" s="14">
        <f>IF(A32=0,"",INDEX(Nimet!$A$2:$D$251,A32,4))</f>
      </c>
      <c r="E32" s="122" t="str">
        <f>CONCATENATE(AD38,"-",AB38)</f>
        <v>0-0</v>
      </c>
      <c r="F32" s="123"/>
      <c r="G32" s="123"/>
      <c r="H32" s="123"/>
      <c r="I32" s="124"/>
      <c r="J32" s="122" t="str">
        <f>CONCATENATE(AD36,"-",AB36)</f>
        <v>0-0</v>
      </c>
      <c r="K32" s="123"/>
      <c r="L32" s="123"/>
      <c r="M32" s="123"/>
      <c r="N32" s="124"/>
      <c r="O32" s="122" t="str">
        <f>CONCATENATE(AD42,"-",AB42)</f>
        <v>0-0</v>
      </c>
      <c r="P32" s="123"/>
      <c r="Q32" s="123"/>
      <c r="R32" s="123"/>
      <c r="S32" s="124"/>
      <c r="T32" s="125"/>
      <c r="U32" s="126"/>
      <c r="V32" s="126"/>
      <c r="W32" s="126"/>
      <c r="X32" s="127"/>
      <c r="Y32" s="128" t="str">
        <f>CONCATENATE(AH36+AH38+AH42,"-",AF36+AF38+AF42)</f>
        <v>0-0</v>
      </c>
      <c r="Z32" s="129"/>
      <c r="AA32" s="129"/>
      <c r="AB32" s="129"/>
      <c r="AC32" s="130"/>
      <c r="AD32" s="128" t="str">
        <f>CONCATENATE(AD36+AD38+AD42,"-",AB36+AB38+AB42)</f>
        <v>0-0</v>
      </c>
      <c r="AE32" s="129"/>
      <c r="AF32" s="129"/>
      <c r="AG32" s="129"/>
      <c r="AH32" s="130"/>
      <c r="AI32" s="70"/>
    </row>
    <row r="33" spans="1:38" ht="14.25" customHeight="1">
      <c r="A33" s="16"/>
      <c r="B33" s="3"/>
      <c r="C33" s="3"/>
      <c r="D33" s="3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17"/>
      <c r="AJ33" s="6"/>
      <c r="AK33" s="6"/>
      <c r="AL33" s="6"/>
    </row>
    <row r="34" spans="2:37" ht="14.25" customHeight="1">
      <c r="B34" s="19" t="s">
        <v>28</v>
      </c>
      <c r="G34" s="60"/>
      <c r="H34" s="61">
        <v>1</v>
      </c>
      <c r="I34" s="62"/>
      <c r="J34" s="52"/>
      <c r="K34" s="55"/>
      <c r="L34" s="54">
        <v>2</v>
      </c>
      <c r="M34" s="56"/>
      <c r="N34" s="52"/>
      <c r="O34" s="55"/>
      <c r="P34" s="54">
        <v>3</v>
      </c>
      <c r="Q34" s="57"/>
      <c r="S34" s="58"/>
      <c r="T34" s="59">
        <v>4</v>
      </c>
      <c r="U34" s="57"/>
      <c r="W34" s="58"/>
      <c r="X34" s="59">
        <v>5</v>
      </c>
      <c r="Y34" s="57"/>
      <c r="Z34" s="3"/>
      <c r="AA34" s="3"/>
      <c r="AB34" s="58"/>
      <c r="AC34" s="53" t="s">
        <v>34</v>
      </c>
      <c r="AD34" s="57"/>
      <c r="AE34" s="52"/>
      <c r="AF34" s="55"/>
      <c r="AG34" s="63" t="s">
        <v>35</v>
      </c>
      <c r="AH34" s="64"/>
      <c r="AI34" s="11" t="s">
        <v>47</v>
      </c>
      <c r="AK34" s="11"/>
    </row>
    <row r="35" spans="1:40" ht="14.25" customHeight="1">
      <c r="A35" s="15" t="s">
        <v>12</v>
      </c>
      <c r="B35" s="1" t="str">
        <f>CONCATENATE(D29,"  -  ",D31)</f>
        <v>Dahlström Jukka, KoKu  -  Ström Börje, KoKu</v>
      </c>
      <c r="G35" s="65">
        <v>11</v>
      </c>
      <c r="H35" s="71" t="s">
        <v>27</v>
      </c>
      <c r="I35" s="66">
        <v>1</v>
      </c>
      <c r="J35" s="72"/>
      <c r="K35" s="65">
        <v>11</v>
      </c>
      <c r="L35" s="71" t="s">
        <v>27</v>
      </c>
      <c r="M35" s="66">
        <v>2</v>
      </c>
      <c r="N35" s="72"/>
      <c r="O35" s="65">
        <v>11</v>
      </c>
      <c r="P35" s="71" t="s">
        <v>27</v>
      </c>
      <c r="Q35" s="66">
        <v>6</v>
      </c>
      <c r="R35" s="73"/>
      <c r="S35" s="65"/>
      <c r="T35" s="71" t="s">
        <v>27</v>
      </c>
      <c r="U35" s="66"/>
      <c r="V35" s="73"/>
      <c r="W35" s="65"/>
      <c r="X35" s="71" t="s">
        <v>27</v>
      </c>
      <c r="Y35" s="66"/>
      <c r="Z35" s="72"/>
      <c r="AA35" s="72"/>
      <c r="AB35" s="74">
        <f>IF($G35-$I35&gt;0,1,0)+IF($K35-$M35&gt;0,1,0)+IF($O35-$Q35&gt;0,1,0)+IF($S35-$U35&gt;0,1,0)+IF($W35-$Y35&gt;0,1,0)</f>
        <v>3</v>
      </c>
      <c r="AC35" s="75" t="s">
        <v>27</v>
      </c>
      <c r="AD35" s="76">
        <f>IF($G35-$I35&lt;0,1,0)+IF($K35-$M35&lt;0,1,0)+IF($O35-$Q35&lt;0,1,0)+IF($S35-$U35&lt;0,1,0)+IF($W35-$Y35&lt;0,1,0)</f>
        <v>0</v>
      </c>
      <c r="AE35" s="77"/>
      <c r="AF35" s="78">
        <f>IF($AB35-$AD35&gt;0,1,0)</f>
        <v>1</v>
      </c>
      <c r="AG35" s="67" t="s">
        <v>27</v>
      </c>
      <c r="AH35" s="79">
        <f>IF($AB35-$AD35&lt;0,1,0)</f>
        <v>0</v>
      </c>
      <c r="AI35" s="111">
        <v>4</v>
      </c>
      <c r="AJ35" s="80"/>
      <c r="AK35" s="80"/>
      <c r="AM35" s="7"/>
      <c r="AN35" s="18"/>
    </row>
    <row r="36" spans="1:40" ht="14.25" customHeight="1">
      <c r="A36" s="15" t="s">
        <v>5</v>
      </c>
      <c r="B36" s="1" t="str">
        <f>CONCATENATE(D30,"  -  ",D32)</f>
        <v>Ylipelkonen Vesa, SeSi  -  </v>
      </c>
      <c r="G36" s="93"/>
      <c r="H36" s="81" t="s">
        <v>27</v>
      </c>
      <c r="I36" s="94"/>
      <c r="J36" s="72"/>
      <c r="K36" s="65"/>
      <c r="L36" s="71" t="s">
        <v>27</v>
      </c>
      <c r="M36" s="66"/>
      <c r="N36" s="72"/>
      <c r="O36" s="65"/>
      <c r="P36" s="71" t="s">
        <v>27</v>
      </c>
      <c r="Q36" s="66"/>
      <c r="R36" s="73"/>
      <c r="S36" s="65"/>
      <c r="T36" s="71" t="s">
        <v>27</v>
      </c>
      <c r="U36" s="66"/>
      <c r="V36" s="73"/>
      <c r="W36" s="65"/>
      <c r="X36" s="71" t="s">
        <v>27</v>
      </c>
      <c r="Y36" s="66"/>
      <c r="Z36" s="72"/>
      <c r="AA36" s="72"/>
      <c r="AB36" s="74">
        <f>IF($G36-$I36&gt;0,1,0)+IF($K36-$M36&gt;0,1,0)+IF($O36-$Q36&gt;0,1,0)+IF($S36-$U36&gt;0,1,0)+IF($W36-$Y36&gt;0,1,0)</f>
        <v>0</v>
      </c>
      <c r="AC36" s="75" t="s">
        <v>27</v>
      </c>
      <c r="AD36" s="76">
        <f>IF($G36-$I36&lt;0,1,0)+IF($K36-$M36&lt;0,1,0)+IF($O36-$Q36&lt;0,1,0)+IF($S36-$U36&lt;0,1,0)+IF($W36-$Y36&lt;0,1,0)</f>
        <v>0</v>
      </c>
      <c r="AE36" s="77"/>
      <c r="AF36" s="78">
        <f>IF($AB36-$AD36&gt;0,1,0)</f>
        <v>0</v>
      </c>
      <c r="AG36" s="67" t="s">
        <v>27</v>
      </c>
      <c r="AH36" s="79">
        <f>IF($AB36-$AD36&lt;0,1,0)</f>
        <v>0</v>
      </c>
      <c r="AI36" s="111">
        <v>3</v>
      </c>
      <c r="AJ36" s="80"/>
      <c r="AK36" s="80"/>
      <c r="AM36" s="7"/>
      <c r="AN36" s="18"/>
    </row>
    <row r="37" spans="1:40" ht="14.25" customHeight="1">
      <c r="A37" s="15"/>
      <c r="G37" s="82"/>
      <c r="H37" s="83"/>
      <c r="I37" s="84"/>
      <c r="J37" s="72"/>
      <c r="K37" s="82"/>
      <c r="L37" s="83"/>
      <c r="M37" s="84"/>
      <c r="N37" s="72"/>
      <c r="O37" s="82"/>
      <c r="P37" s="83"/>
      <c r="Q37" s="84"/>
      <c r="R37" s="73"/>
      <c r="S37" s="82"/>
      <c r="T37" s="83"/>
      <c r="U37" s="84"/>
      <c r="V37" s="73"/>
      <c r="W37" s="82"/>
      <c r="X37" s="83"/>
      <c r="Y37" s="84"/>
      <c r="Z37" s="72"/>
      <c r="AA37" s="72"/>
      <c r="AB37" s="74"/>
      <c r="AC37" s="75"/>
      <c r="AD37" s="76"/>
      <c r="AE37" s="77"/>
      <c r="AF37" s="78"/>
      <c r="AG37" s="68"/>
      <c r="AH37" s="79"/>
      <c r="AI37" s="111"/>
      <c r="AJ37" s="80"/>
      <c r="AK37" s="80"/>
      <c r="AN37" s="18"/>
    </row>
    <row r="38" spans="1:40" ht="14.25" customHeight="1">
      <c r="A38" s="15" t="s">
        <v>8</v>
      </c>
      <c r="B38" s="1" t="str">
        <f>CONCATENATE(D29,"  -  ",D32)</f>
        <v>Dahlström Jukka, KoKu  -  </v>
      </c>
      <c r="G38" s="65"/>
      <c r="H38" s="71" t="s">
        <v>27</v>
      </c>
      <c r="I38" s="66"/>
      <c r="J38" s="72"/>
      <c r="K38" s="65"/>
      <c r="L38" s="71" t="s">
        <v>27</v>
      </c>
      <c r="M38" s="66"/>
      <c r="N38" s="72"/>
      <c r="O38" s="65"/>
      <c r="P38" s="71" t="s">
        <v>27</v>
      </c>
      <c r="Q38" s="66"/>
      <c r="R38" s="73"/>
      <c r="S38" s="65"/>
      <c r="T38" s="71" t="s">
        <v>27</v>
      </c>
      <c r="U38" s="66"/>
      <c r="V38" s="73"/>
      <c r="W38" s="65"/>
      <c r="X38" s="71" t="s">
        <v>27</v>
      </c>
      <c r="Y38" s="66"/>
      <c r="Z38" s="72"/>
      <c r="AA38" s="72"/>
      <c r="AB38" s="74">
        <f>IF($G38-$I38&gt;0,1,0)+IF($K38-$M38&gt;0,1,0)+IF($O38-$Q38&gt;0,1,0)+IF($S38-$U38&gt;0,1,0)+IF($W38-$Y38&gt;0,1,0)</f>
        <v>0</v>
      </c>
      <c r="AC38" s="75" t="s">
        <v>27</v>
      </c>
      <c r="AD38" s="76">
        <f>IF($G38-$I38&lt;0,1,0)+IF($K38-$M38&lt;0,1,0)+IF($O38-$Q38&lt;0,1,0)+IF($S38-$U38&lt;0,1,0)+IF($W38-$Y38&lt;0,1,0)</f>
        <v>0</v>
      </c>
      <c r="AE38" s="77"/>
      <c r="AF38" s="78">
        <f>IF($AB38-$AD38&gt;0,1,0)</f>
        <v>0</v>
      </c>
      <c r="AG38" s="67" t="s">
        <v>27</v>
      </c>
      <c r="AH38" s="79">
        <f>IF($AB38-$AD38&lt;0,1,0)</f>
        <v>0</v>
      </c>
      <c r="AI38" s="111">
        <v>2</v>
      </c>
      <c r="AJ38" s="80"/>
      <c r="AK38" s="80"/>
      <c r="AM38" s="7"/>
      <c r="AN38" s="18"/>
    </row>
    <row r="39" spans="1:40" ht="14.25" customHeight="1">
      <c r="A39" s="15" t="s">
        <v>17</v>
      </c>
      <c r="B39" s="1" t="str">
        <f>CONCATENATE(D30,"  -  ",D31)</f>
        <v>Ylipelkonen Vesa, SeSi  -  Ström Börje, KoKu</v>
      </c>
      <c r="G39" s="65"/>
      <c r="H39" s="71" t="s">
        <v>27</v>
      </c>
      <c r="I39" s="66"/>
      <c r="J39" s="72"/>
      <c r="K39" s="65"/>
      <c r="L39" s="71" t="s">
        <v>27</v>
      </c>
      <c r="M39" s="66"/>
      <c r="N39" s="72"/>
      <c r="O39" s="65"/>
      <c r="P39" s="71" t="s">
        <v>27</v>
      </c>
      <c r="Q39" s="66"/>
      <c r="R39" s="73"/>
      <c r="S39" s="65"/>
      <c r="T39" s="71" t="s">
        <v>27</v>
      </c>
      <c r="U39" s="66"/>
      <c r="V39" s="73"/>
      <c r="W39" s="65"/>
      <c r="X39" s="71" t="s">
        <v>27</v>
      </c>
      <c r="Y39" s="66"/>
      <c r="Z39" s="72"/>
      <c r="AA39" s="72"/>
      <c r="AB39" s="74">
        <f>IF($G39-$I39&gt;0,1,0)+IF($K39-$M39&gt;0,1,0)+IF($O39-$Q39&gt;0,1,0)+IF($S39-$U39&gt;0,1,0)+IF($W39-$Y39&gt;0,1,0)</f>
        <v>0</v>
      </c>
      <c r="AC39" s="75" t="s">
        <v>27</v>
      </c>
      <c r="AD39" s="76">
        <f>IF($G39-$I39&lt;0,1,0)+IF($K39-$M39&lt;0,1,0)+IF($O39-$Q39&lt;0,1,0)+IF($S39-$U39&lt;0,1,0)+IF($W39-$Y39&lt;0,1,0)</f>
        <v>0</v>
      </c>
      <c r="AE39" s="77"/>
      <c r="AF39" s="78">
        <f>IF($AB39-$AD39&gt;0,1,0)</f>
        <v>0</v>
      </c>
      <c r="AG39" s="67" t="s">
        <v>27</v>
      </c>
      <c r="AH39" s="79">
        <f>IF($AB39-$AD39&lt;0,1,0)</f>
        <v>0</v>
      </c>
      <c r="AI39" s="111">
        <v>1</v>
      </c>
      <c r="AJ39" s="80"/>
      <c r="AK39" s="80"/>
      <c r="AM39" s="7"/>
      <c r="AN39" s="18"/>
    </row>
    <row r="40" spans="1:40" ht="14.25" customHeight="1">
      <c r="A40" s="15"/>
      <c r="G40" s="82"/>
      <c r="H40" s="83"/>
      <c r="I40" s="84"/>
      <c r="J40" s="72"/>
      <c r="K40" s="82"/>
      <c r="L40" s="83"/>
      <c r="M40" s="84"/>
      <c r="N40" s="72"/>
      <c r="O40" s="82"/>
      <c r="P40" s="83"/>
      <c r="Q40" s="84"/>
      <c r="R40" s="73"/>
      <c r="S40" s="82"/>
      <c r="T40" s="83"/>
      <c r="U40" s="84"/>
      <c r="V40" s="73"/>
      <c r="W40" s="82"/>
      <c r="X40" s="83"/>
      <c r="Y40" s="84"/>
      <c r="Z40" s="72"/>
      <c r="AA40" s="72"/>
      <c r="AB40" s="74"/>
      <c r="AC40" s="75"/>
      <c r="AD40" s="76"/>
      <c r="AE40" s="77"/>
      <c r="AF40" s="78"/>
      <c r="AG40" s="68"/>
      <c r="AH40" s="79"/>
      <c r="AI40" s="111"/>
      <c r="AJ40" s="80"/>
      <c r="AK40" s="80"/>
      <c r="AN40" s="18"/>
    </row>
    <row r="41" spans="1:40" ht="14.25" customHeight="1">
      <c r="A41" s="15" t="s">
        <v>20</v>
      </c>
      <c r="B41" s="1" t="str">
        <f>CONCATENATE(D29,"  -  ",D30)</f>
        <v>Dahlström Jukka, KoKu  -  Ylipelkonen Vesa, SeSi</v>
      </c>
      <c r="G41" s="65"/>
      <c r="H41" s="71" t="s">
        <v>27</v>
      </c>
      <c r="I41" s="66"/>
      <c r="J41" s="72"/>
      <c r="K41" s="65"/>
      <c r="L41" s="71" t="s">
        <v>27</v>
      </c>
      <c r="M41" s="66"/>
      <c r="N41" s="72"/>
      <c r="O41" s="65"/>
      <c r="P41" s="71" t="s">
        <v>27</v>
      </c>
      <c r="Q41" s="66"/>
      <c r="R41" s="73"/>
      <c r="S41" s="65"/>
      <c r="T41" s="71" t="s">
        <v>27</v>
      </c>
      <c r="U41" s="66"/>
      <c r="V41" s="73"/>
      <c r="W41" s="65"/>
      <c r="X41" s="71" t="s">
        <v>27</v>
      </c>
      <c r="Y41" s="66"/>
      <c r="Z41" s="72"/>
      <c r="AA41" s="72"/>
      <c r="AB41" s="74">
        <f>IF($G41-$I41&gt;0,1,0)+IF($K41-$M41&gt;0,1,0)+IF($O41-$Q41&gt;0,1,0)+IF($S41-$U41&gt;0,1,0)+IF($W41-$Y41&gt;0,1,0)</f>
        <v>0</v>
      </c>
      <c r="AC41" s="75" t="s">
        <v>27</v>
      </c>
      <c r="AD41" s="76">
        <f>IF($G41-$I41&lt;0,1,0)+IF($K41-$M41&lt;0,1,0)+IF($O41-$Q41&lt;0,1,0)+IF($S41-$U41&lt;0,1,0)+IF($W41-$Y41&lt;0,1,0)</f>
        <v>0</v>
      </c>
      <c r="AE41" s="77"/>
      <c r="AF41" s="78">
        <f>IF($AB41-$AD41&gt;0,1,0)</f>
        <v>0</v>
      </c>
      <c r="AG41" s="67" t="s">
        <v>27</v>
      </c>
      <c r="AH41" s="79">
        <f>IF($AB41-$AD41&lt;0,1,0)</f>
        <v>0</v>
      </c>
      <c r="AI41" s="111">
        <v>4</v>
      </c>
      <c r="AJ41" s="80"/>
      <c r="AK41" s="80"/>
      <c r="AM41" s="7"/>
      <c r="AN41" s="18"/>
    </row>
    <row r="42" spans="1:40" ht="14.25" customHeight="1">
      <c r="A42" s="15" t="s">
        <v>21</v>
      </c>
      <c r="B42" s="1" t="str">
        <f>CONCATENATE(D31,"  -  ",D32)</f>
        <v>Ström Börje, KoKu  -  </v>
      </c>
      <c r="G42" s="65"/>
      <c r="H42" s="71" t="s">
        <v>27</v>
      </c>
      <c r="I42" s="66"/>
      <c r="J42" s="72"/>
      <c r="K42" s="65"/>
      <c r="L42" s="71" t="s">
        <v>27</v>
      </c>
      <c r="M42" s="66"/>
      <c r="N42" s="72"/>
      <c r="O42" s="65"/>
      <c r="P42" s="71" t="s">
        <v>27</v>
      </c>
      <c r="Q42" s="66"/>
      <c r="R42" s="73"/>
      <c r="S42" s="65"/>
      <c r="T42" s="71" t="s">
        <v>27</v>
      </c>
      <c r="U42" s="66"/>
      <c r="V42" s="73"/>
      <c r="W42" s="65"/>
      <c r="X42" s="71" t="s">
        <v>27</v>
      </c>
      <c r="Y42" s="66"/>
      <c r="Z42" s="72"/>
      <c r="AA42" s="72"/>
      <c r="AB42" s="85">
        <f>IF($G42-$I42&gt;0,1,0)+IF($K42-$M42&gt;0,1,0)+IF($O42-$Q42&gt;0,1,0)+IF($S42-$U42&gt;0,1,0)+IF($W42-$Y42&gt;0,1,0)</f>
        <v>0</v>
      </c>
      <c r="AC42" s="86" t="s">
        <v>27</v>
      </c>
      <c r="AD42" s="87">
        <f>IF($G42-$I42&lt;0,1,0)+IF($K42-$M42&lt;0,1,0)+IF($O42-$Q42&lt;0,1,0)+IF($S42-$U42&lt;0,1,0)+IF($W42-$Y42&lt;0,1,0)</f>
        <v>0</v>
      </c>
      <c r="AE42" s="77"/>
      <c r="AF42" s="88">
        <f>IF($AB42-$AD42&gt;0,1,0)</f>
        <v>0</v>
      </c>
      <c r="AG42" s="69" t="s">
        <v>27</v>
      </c>
      <c r="AH42" s="89">
        <f>IF($AB42-$AD42&lt;0,1,0)</f>
        <v>0</v>
      </c>
      <c r="AI42" s="111">
        <v>2</v>
      </c>
      <c r="AJ42" s="80"/>
      <c r="AK42" s="80"/>
      <c r="AM42" s="7"/>
      <c r="AN42" s="18"/>
    </row>
    <row r="43" spans="7:37" ht="14.25" customHeight="1">
      <c r="G43" s="90"/>
      <c r="H43" s="90"/>
      <c r="I43" s="90"/>
      <c r="J43" s="90"/>
      <c r="K43" s="90"/>
      <c r="L43" s="90"/>
      <c r="M43" s="90"/>
      <c r="N43" s="90"/>
      <c r="O43" s="90"/>
      <c r="P43" s="91"/>
      <c r="Q43" s="92"/>
      <c r="R43" s="92"/>
      <c r="S43" s="92"/>
      <c r="T43" s="92"/>
      <c r="U43" s="80"/>
      <c r="V43" s="80"/>
      <c r="W43" s="80"/>
      <c r="X43" s="80"/>
      <c r="Y43" s="80"/>
      <c r="Z43" s="80"/>
      <c r="AA43" s="80"/>
      <c r="AB43" s="80"/>
      <c r="AC43" s="90"/>
      <c r="AD43" s="90"/>
      <c r="AE43" s="90"/>
      <c r="AF43" s="90"/>
      <c r="AG43" s="80"/>
      <c r="AH43" s="80"/>
      <c r="AI43" s="80"/>
      <c r="AJ43" s="80"/>
      <c r="AK43" s="80"/>
    </row>
    <row r="44" spans="7:37" ht="14.25" customHeight="1"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</row>
  </sheetData>
  <sheetProtection/>
  <mergeCells count="60">
    <mergeCell ref="E32:I32"/>
    <mergeCell ref="J32:N32"/>
    <mergeCell ref="O32:S32"/>
    <mergeCell ref="T32:X32"/>
    <mergeCell ref="Y32:AC32"/>
    <mergeCell ref="AD32:AH32"/>
    <mergeCell ref="E31:I31"/>
    <mergeCell ref="J31:N31"/>
    <mergeCell ref="O31:S31"/>
    <mergeCell ref="T31:X31"/>
    <mergeCell ref="Y31:AC31"/>
    <mergeCell ref="AD31:AH31"/>
    <mergeCell ref="E30:I30"/>
    <mergeCell ref="J30:N30"/>
    <mergeCell ref="O30:S30"/>
    <mergeCell ref="T30:X30"/>
    <mergeCell ref="Y30:AC30"/>
    <mergeCell ref="AD30:AH30"/>
    <mergeCell ref="E29:I29"/>
    <mergeCell ref="J29:N29"/>
    <mergeCell ref="O29:S29"/>
    <mergeCell ref="T29:X29"/>
    <mergeCell ref="Y29:AC29"/>
    <mergeCell ref="AD29:AH29"/>
    <mergeCell ref="E28:I28"/>
    <mergeCell ref="J28:N28"/>
    <mergeCell ref="O28:S28"/>
    <mergeCell ref="T28:X28"/>
    <mergeCell ref="Y28:AC28"/>
    <mergeCell ref="AD28:AH28"/>
    <mergeCell ref="E13:I13"/>
    <mergeCell ref="J13:N13"/>
    <mergeCell ref="O13:S13"/>
    <mergeCell ref="T13:X13"/>
    <mergeCell ref="Y13:AC13"/>
    <mergeCell ref="AD13:AH13"/>
    <mergeCell ref="E12:I12"/>
    <mergeCell ref="J12:N12"/>
    <mergeCell ref="O12:S12"/>
    <mergeCell ref="T12:X12"/>
    <mergeCell ref="Y12:AC12"/>
    <mergeCell ref="AD12:AH12"/>
    <mergeCell ref="E11:I11"/>
    <mergeCell ref="J11:N11"/>
    <mergeCell ref="O11:S11"/>
    <mergeCell ref="T11:X11"/>
    <mergeCell ref="Y11:AC11"/>
    <mergeCell ref="AD11:AH11"/>
    <mergeCell ref="E10:I10"/>
    <mergeCell ref="J10:N10"/>
    <mergeCell ref="O10:S10"/>
    <mergeCell ref="T10:X10"/>
    <mergeCell ref="Y10:AC10"/>
    <mergeCell ref="AD10:AH10"/>
    <mergeCell ref="E9:I9"/>
    <mergeCell ref="J9:N9"/>
    <mergeCell ref="O9:S9"/>
    <mergeCell ref="T9:X9"/>
    <mergeCell ref="Y9:AC9"/>
    <mergeCell ref="AD9:AH9"/>
  </mergeCells>
  <printOptions/>
  <pageMargins left="0" right="0" top="0" bottom="0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 Träskelin</dc:creator>
  <cp:keywords/>
  <dc:description/>
  <cp:lastModifiedBy>Jukka Dahlström</cp:lastModifiedBy>
  <cp:lastPrinted>2015-05-07T17:26:40Z</cp:lastPrinted>
  <dcterms:created xsi:type="dcterms:W3CDTF">2000-10-06T05:15:15Z</dcterms:created>
  <dcterms:modified xsi:type="dcterms:W3CDTF">2015-05-09T17:02:35Z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